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Events\2018\National Series\2018 Apr 21-22\Timetable folder\"/>
    </mc:Choice>
  </mc:AlternateContent>
  <bookViews>
    <workbookView xWindow="0" yWindow="0" windowWidth="20490" windowHeight="7545"/>
  </bookViews>
  <sheets>
    <sheet name="Saturday" sheetId="8" r:id="rId1"/>
    <sheet name="Sunday" sheetId="9" r:id="rId2"/>
  </sheets>
  <definedNames>
    <definedName name="_xlnm._FilterDatabase" localSheetId="0" hidden="1">Saturday!$A$76:$J$95</definedName>
    <definedName name="_xlnm.Print_Area" localSheetId="0">Saturday!$A$2:$V$32</definedName>
  </definedNames>
  <calcPr calcId="171027"/>
</workbook>
</file>

<file path=xl/calcChain.xml><?xml version="1.0" encoding="utf-8"?>
<calcChain xmlns="http://schemas.openxmlformats.org/spreadsheetml/2006/main">
  <c r="M52" i="8" l="1"/>
  <c r="M51" i="8"/>
  <c r="M50" i="8"/>
  <c r="M49" i="8"/>
  <c r="M48" i="8"/>
  <c r="M47" i="8"/>
  <c r="M46" i="8"/>
  <c r="M45" i="8"/>
  <c r="M44" i="8"/>
  <c r="M43" i="8"/>
  <c r="M41" i="8"/>
  <c r="M40" i="8"/>
  <c r="M39" i="8"/>
  <c r="M38" i="8"/>
  <c r="M37" i="8"/>
  <c r="M36" i="8"/>
  <c r="M35" i="8"/>
  <c r="M34" i="8"/>
  <c r="M33" i="8"/>
  <c r="M32" i="8"/>
  <c r="M27" i="8"/>
  <c r="M26" i="8"/>
  <c r="M25" i="8"/>
  <c r="M24" i="8"/>
  <c r="M23" i="8"/>
  <c r="M22" i="8"/>
  <c r="M21" i="8"/>
  <c r="M20" i="8"/>
  <c r="M19" i="8"/>
  <c r="A44" i="8" l="1"/>
  <c r="A42" i="8"/>
  <c r="A41" i="8"/>
  <c r="A38" i="8"/>
  <c r="A37" i="8"/>
  <c r="A36" i="8"/>
  <c r="A34" i="8"/>
  <c r="A33" i="8"/>
  <c r="A31" i="8"/>
  <c r="A30" i="8"/>
  <c r="A29" i="8"/>
  <c r="A28" i="8"/>
  <c r="A27" i="8"/>
  <c r="A26" i="8"/>
  <c r="A25" i="8"/>
  <c r="A24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M15" i="8"/>
  <c r="M14" i="8"/>
  <c r="M13" i="8"/>
  <c r="M12" i="8"/>
  <c r="M11" i="8"/>
  <c r="M10" i="8"/>
  <c r="M9" i="8"/>
  <c r="M8" i="8"/>
  <c r="M7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M49" i="9" l="1"/>
  <c r="M48" i="9"/>
  <c r="M47" i="9"/>
  <c r="M46" i="9"/>
  <c r="M45" i="9"/>
  <c r="M44" i="9"/>
  <c r="M43" i="9"/>
  <c r="M42" i="9"/>
  <c r="M41" i="9"/>
  <c r="M40" i="9"/>
  <c r="M38" i="9"/>
  <c r="M37" i="9"/>
  <c r="M36" i="9"/>
  <c r="M35" i="9"/>
  <c r="M34" i="9"/>
  <c r="M33" i="9"/>
  <c r="M32" i="9"/>
  <c r="M30" i="9"/>
  <c r="M31" i="9"/>
  <c r="M29" i="9"/>
  <c r="M27" i="9"/>
  <c r="M26" i="9"/>
  <c r="M25" i="9"/>
  <c r="M24" i="9"/>
  <c r="M23" i="9"/>
  <c r="M22" i="9"/>
  <c r="M21" i="9"/>
  <c r="M19" i="9"/>
  <c r="M18" i="9"/>
  <c r="M20" i="9"/>
  <c r="M50" i="9"/>
  <c r="A41" i="9"/>
  <c r="A40" i="9"/>
  <c r="A39" i="9"/>
  <c r="A38" i="9"/>
  <c r="A37" i="9"/>
  <c r="A36" i="9"/>
  <c r="A35" i="9"/>
  <c r="A34" i="9"/>
  <c r="A33" i="9"/>
  <c r="A32" i="9"/>
  <c r="A31" i="9"/>
  <c r="A30" i="9"/>
  <c r="A16" i="9"/>
  <c r="A15" i="9"/>
  <c r="A14" i="9"/>
  <c r="A13" i="9"/>
  <c r="M109" i="8"/>
  <c r="M108" i="8"/>
  <c r="M107" i="8"/>
  <c r="M106" i="8"/>
  <c r="M105" i="8"/>
  <c r="M104" i="8"/>
  <c r="M103" i="8"/>
  <c r="M102" i="8"/>
  <c r="M101" i="8"/>
  <c r="M100" i="8"/>
  <c r="M110" i="8"/>
  <c r="M98" i="8"/>
  <c r="M97" i="8"/>
  <c r="M96" i="8"/>
  <c r="M95" i="8"/>
  <c r="M94" i="8"/>
  <c r="M93" i="8"/>
  <c r="M92" i="8"/>
  <c r="M91" i="8"/>
  <c r="M90" i="8"/>
  <c r="M89" i="8"/>
  <c r="M87" i="8"/>
  <c r="M86" i="8"/>
  <c r="M85" i="8"/>
  <c r="M84" i="8"/>
  <c r="M83" i="8"/>
  <c r="M82" i="8"/>
  <c r="M81" i="8"/>
  <c r="M80" i="8"/>
  <c r="M79" i="8"/>
  <c r="M78" i="8"/>
  <c r="M16" i="9"/>
  <c r="M15" i="9"/>
  <c r="M14" i="9"/>
  <c r="M13" i="9"/>
  <c r="M12" i="9"/>
  <c r="M11" i="9"/>
  <c r="M10" i="9"/>
  <c r="M9" i="9"/>
  <c r="M8" i="9"/>
  <c r="M7" i="9"/>
  <c r="A28" i="9"/>
  <c r="A27" i="9"/>
  <c r="A26" i="9"/>
  <c r="A25" i="9"/>
  <c r="A24" i="9"/>
  <c r="A23" i="9"/>
  <c r="A22" i="9"/>
  <c r="A21" i="9"/>
  <c r="A20" i="9"/>
  <c r="A19" i="9"/>
  <c r="A18" i="9"/>
  <c r="A12" i="9"/>
  <c r="A11" i="9"/>
  <c r="A10" i="9"/>
  <c r="A9" i="9"/>
  <c r="A8" i="9"/>
  <c r="A7" i="9"/>
  <c r="A6" i="9"/>
  <c r="A117" i="8" l="1"/>
  <c r="A85" i="8"/>
  <c r="A84" i="8"/>
  <c r="A83" i="8"/>
  <c r="A82" i="8"/>
  <c r="A81" i="8"/>
  <c r="A80" i="8"/>
  <c r="A79" i="8"/>
  <c r="A78" i="8"/>
  <c r="A55" i="8"/>
</calcChain>
</file>

<file path=xl/sharedStrings.xml><?xml version="1.0" encoding="utf-8"?>
<sst xmlns="http://schemas.openxmlformats.org/spreadsheetml/2006/main" count="1236" uniqueCount="182">
  <si>
    <t>No.</t>
  </si>
  <si>
    <t>Gymnasts Name</t>
  </si>
  <si>
    <t>Age Group</t>
  </si>
  <si>
    <t>Club</t>
  </si>
  <si>
    <t>Free</t>
  </si>
  <si>
    <t>Elite</t>
  </si>
  <si>
    <t>Novice 1</t>
  </si>
  <si>
    <t>Novice 2</t>
  </si>
  <si>
    <t>Junior</t>
  </si>
  <si>
    <t>Emiliya Magay</t>
  </si>
  <si>
    <t>Miriam Mihaica</t>
  </si>
  <si>
    <t>Lucy Reid</t>
  </si>
  <si>
    <t>Senior</t>
  </si>
  <si>
    <t>Adria Gannon</t>
  </si>
  <si>
    <t>Holly Treacy</t>
  </si>
  <si>
    <t>Level</t>
  </si>
  <si>
    <t>Rope</t>
  </si>
  <si>
    <t>Ball</t>
  </si>
  <si>
    <t>Hoop</t>
  </si>
  <si>
    <t>Time</t>
  </si>
  <si>
    <t>Valerie Semenyuk</t>
  </si>
  <si>
    <t>Lucy Thomas</t>
  </si>
  <si>
    <t>Sofya Lapshina</t>
  </si>
  <si>
    <t>Melisa Frisenbrudere</t>
  </si>
  <si>
    <t>Hannah Alaou</t>
  </si>
  <si>
    <t>Kamile Teiberyte</t>
  </si>
  <si>
    <t>Gaia Quinn</t>
  </si>
  <si>
    <t>Clubs</t>
  </si>
  <si>
    <t>Kate Tang Ivers</t>
  </si>
  <si>
    <t>Renmore</t>
  </si>
  <si>
    <t>Olympia</t>
  </si>
  <si>
    <t>Excel</t>
  </si>
  <si>
    <t>Excellence</t>
  </si>
  <si>
    <t>Alexandra Adams</t>
  </si>
  <si>
    <t>Ellie Ushkova</t>
  </si>
  <si>
    <t>Marika Wilzynska</t>
  </si>
  <si>
    <t>Scarlett Duffy</t>
  </si>
  <si>
    <t>Alisa Celisceva</t>
  </si>
  <si>
    <t>Aliza Jane Martin</t>
  </si>
  <si>
    <t>Melissa Orlovaite</t>
  </si>
  <si>
    <t>Eve Connolly</t>
  </si>
  <si>
    <t>Vanesa Katiliute</t>
  </si>
  <si>
    <t>Beth Carville</t>
  </si>
  <si>
    <t>Zara Brennan</t>
  </si>
  <si>
    <t>Sophie Nugent</t>
  </si>
  <si>
    <t>Gabriella Ciubeico</t>
  </si>
  <si>
    <t>Danii Batkin</t>
  </si>
  <si>
    <t>Diana Danescu</t>
  </si>
  <si>
    <t>Lucia Gomez</t>
  </si>
  <si>
    <t>Adrija Kruminaite</t>
  </si>
  <si>
    <t>Sophia Kaczmarek</t>
  </si>
  <si>
    <t>Lottie Quirke</t>
  </si>
  <si>
    <t>Lia Coleman</t>
  </si>
  <si>
    <t>Marielle Farrelly</t>
  </si>
  <si>
    <t>Ruby O'Brien</t>
  </si>
  <si>
    <t>U 8</t>
  </si>
  <si>
    <t>Layla Whitston</t>
  </si>
  <si>
    <t>Novive 1</t>
  </si>
  <si>
    <t>Camille Quigley</t>
  </si>
  <si>
    <t>Erica Piljusina</t>
  </si>
  <si>
    <t>Marika Remeza</t>
  </si>
  <si>
    <t>Isobela Muskulidi</t>
  </si>
  <si>
    <t>Emily Stepa</t>
  </si>
  <si>
    <t>Ieva Baksaityte</t>
  </si>
  <si>
    <t>Sophia Strygun</t>
  </si>
  <si>
    <t>U 10</t>
  </si>
  <si>
    <t>Mia Mikalauskaite</t>
  </si>
  <si>
    <t>Milla Dimitrova</t>
  </si>
  <si>
    <t>Hannah Jordan</t>
  </si>
  <si>
    <t>Milana Skerskane</t>
  </si>
  <si>
    <t>Catherine Stepa</t>
  </si>
  <si>
    <t>U 12</t>
  </si>
  <si>
    <t>Joanna Steinberg</t>
  </si>
  <si>
    <t>Sarah Cleary</t>
  </si>
  <si>
    <t>Sophia Topolnickaja</t>
  </si>
  <si>
    <t>Edel Varney</t>
  </si>
  <si>
    <t>Grace Bennett</t>
  </si>
  <si>
    <t>MEDALS CEREMONY</t>
  </si>
  <si>
    <t>Dalia Yankova</t>
  </si>
  <si>
    <t>Alisa Karu</t>
  </si>
  <si>
    <t>Sofia Martsep</t>
  </si>
  <si>
    <t>Vanessa Boselli</t>
  </si>
  <si>
    <t>Angelina Brune</t>
  </si>
  <si>
    <t>Sofija Slesere</t>
  </si>
  <si>
    <t>Sofia Tamulynas</t>
  </si>
  <si>
    <t>Emilia Merfeldaite</t>
  </si>
  <si>
    <t xml:space="preserve">U 10 </t>
  </si>
  <si>
    <r>
      <t xml:space="preserve"> O</t>
    </r>
    <r>
      <rPr>
        <b/>
        <sz val="10"/>
        <rFont val="Arial"/>
        <family val="2"/>
      </rPr>
      <t>rientation on the carpet Novice 1 U8</t>
    </r>
  </si>
  <si>
    <t>Judges Break / Orientation on the carpet Novice 1 U10</t>
  </si>
  <si>
    <t>Judges Break / Orientation on the carpet Novice 2 U8</t>
  </si>
  <si>
    <t>Orientation on the carpet Novice 2 U10 free only</t>
  </si>
  <si>
    <t>Judges Break / Orientation on the carpet Novice 2 U12 hoop only</t>
  </si>
  <si>
    <t>5min</t>
  </si>
  <si>
    <t>Anna Pyts</t>
  </si>
  <si>
    <t>Valerija Belugina</t>
  </si>
  <si>
    <t>Erica Belicova</t>
  </si>
  <si>
    <t>Judges Break / Orientation on the carpet Novice 2 U12 ball only</t>
  </si>
  <si>
    <t>Junioor</t>
  </si>
  <si>
    <t>Ava  Duffy</t>
  </si>
  <si>
    <t>Intermediade</t>
  </si>
  <si>
    <t>Sandra Kuchta</t>
  </si>
  <si>
    <t>Monica Radomski</t>
  </si>
  <si>
    <t>Danika Sviderska</t>
  </si>
  <si>
    <t>Katherine Borodina</t>
  </si>
  <si>
    <t>Anna Giriks</t>
  </si>
  <si>
    <t>Aoibhin Mc Donnell</t>
  </si>
  <si>
    <t>Kate Devitt</t>
  </si>
  <si>
    <t>Abbie Coyne</t>
  </si>
  <si>
    <t>Ema Grigonyte</t>
  </si>
  <si>
    <t>Carina Balanuta</t>
  </si>
  <si>
    <t>Linda Zemene</t>
  </si>
  <si>
    <t>Kamila Merefeldaite</t>
  </si>
  <si>
    <t>Luiza Diana Mihaica</t>
  </si>
  <si>
    <t>Intermediate</t>
  </si>
  <si>
    <t>Stacey Borodina</t>
  </si>
  <si>
    <t>Maya Quinn</t>
  </si>
  <si>
    <t xml:space="preserve">Sub Div 1 Session 1 Panel 1  </t>
  </si>
  <si>
    <t xml:space="preserve">Sub Dev 2  Session 2 Panel 2 </t>
  </si>
  <si>
    <t>Isabella Muskulidi</t>
  </si>
  <si>
    <t>Ribbon</t>
  </si>
  <si>
    <t>Advanced</t>
  </si>
  <si>
    <t>Milla Hennessy</t>
  </si>
  <si>
    <t>Excellent</t>
  </si>
  <si>
    <t>Summer Barr</t>
  </si>
  <si>
    <t>Nelia Kelly</t>
  </si>
  <si>
    <t>Milana Burka</t>
  </si>
  <si>
    <t>Sinead Chong</t>
  </si>
  <si>
    <t>Erdvile Rimkute</t>
  </si>
  <si>
    <t>Valeria Guzun</t>
  </si>
  <si>
    <t>Elada Bakanaite</t>
  </si>
  <si>
    <t>Sophia Mozgova</t>
  </si>
  <si>
    <t>Nikita Yankova</t>
  </si>
  <si>
    <t>Sarah Mihaica</t>
  </si>
  <si>
    <t>5 min</t>
  </si>
  <si>
    <t>Judges Break / Orientation on the carpet Intermediate U8, U10, U12</t>
  </si>
  <si>
    <t>Laura Hegarty</t>
  </si>
  <si>
    <t>Isabella Poskrobko</t>
  </si>
  <si>
    <t>Amelia McNamee</t>
  </si>
  <si>
    <t>Eleana Keogh</t>
  </si>
  <si>
    <t>Polina Pereyaslavets</t>
  </si>
  <si>
    <t>Aoife Ni Chiobhain</t>
  </si>
  <si>
    <t>Sophie Costello</t>
  </si>
  <si>
    <t>Chalisa Clarke</t>
  </si>
  <si>
    <t>Valeria Sapteboi</t>
  </si>
  <si>
    <t>Anastasia Tsay</t>
  </si>
  <si>
    <t xml:space="preserve">Junior </t>
  </si>
  <si>
    <t xml:space="preserve">Senior </t>
  </si>
  <si>
    <t>Sub dev 6  Session 2 Advanced</t>
  </si>
  <si>
    <t>Orientation on the carpet Novice 2 Juniors and Seniors</t>
  </si>
  <si>
    <t xml:space="preserve">Judges Break / Orientation on the carpet Intermediate Juniors &amp; Seniors clubs,ribbon </t>
  </si>
  <si>
    <t>Judges Break / Orientation on the carpet Intermediate juniors &amp; seniors ball</t>
  </si>
  <si>
    <t>Orientation on the carpet Intermediate juniors &amp; seniors hoop</t>
  </si>
  <si>
    <t>Sub Dev 3 Session 3 Panel 3</t>
  </si>
  <si>
    <t>Sub dev  4 Session 4 Panel 4</t>
  </si>
  <si>
    <t>Sub Dev 5  Session 1 Advanced</t>
  </si>
  <si>
    <t>Orientation on the carpet Advanced U10 &amp; U12 free/hoop</t>
  </si>
  <si>
    <t>Judges Break / Orientation on the carpet Advanced U10 &amp; U12 ball</t>
  </si>
  <si>
    <t>Judges Break / Orientation on the carpet Advanced U10 &amp; U12 rope/clubs</t>
  </si>
  <si>
    <t xml:space="preserve">Judges Break / Orientation on the carpet Advanced Junior &amp; Senior Ball </t>
  </si>
  <si>
    <t>Orientation on the carpet Advanced Juniors &amp; Seniors Hoop</t>
  </si>
  <si>
    <t>Judges Break / Orientation on the carpet Advanced Junior &amp; Senior Clubs</t>
  </si>
  <si>
    <t>Judges Break / Orientation on the carpet Advanced Junior &amp; Senior Ribbon</t>
  </si>
  <si>
    <t>Aureja Kairaityte</t>
  </si>
  <si>
    <t>YouRitMix</t>
  </si>
  <si>
    <t>Nokola Bodrova</t>
  </si>
  <si>
    <t>Chloe Morrissey</t>
  </si>
  <si>
    <t>Katerina Kolesnikova</t>
  </si>
  <si>
    <t>Mikaela Andrade Morales</t>
  </si>
  <si>
    <t>Kamile Lekaite</t>
  </si>
  <si>
    <t>Sophia Iarantseva</t>
  </si>
  <si>
    <t>Cara Manton</t>
  </si>
  <si>
    <t>Ieva Zakaraite</t>
  </si>
  <si>
    <t>Stela Butkute</t>
  </si>
  <si>
    <t>Cassie Molloy</t>
  </si>
  <si>
    <t>Anastasia Zakharova</t>
  </si>
  <si>
    <t>Alevtina Iacubet</t>
  </si>
  <si>
    <t>Angelina Tomasevska</t>
  </si>
  <si>
    <t>Polina Iacubet</t>
  </si>
  <si>
    <t>Maria Zakharova</t>
  </si>
  <si>
    <t>Aoibhe McKevitt</t>
  </si>
  <si>
    <t>Alice Jordan</t>
  </si>
  <si>
    <t>Judges Break / Orientation on the carpet Novice 1 U12 &amp; Juniors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</si>
</sst>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#,##0.00&quot; &quot;[$€-408];[Red]&quot;-&quot;#,##0.00&quot; &quot;[$€-408]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4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1"/>
    </font>
    <font>
      <sz val="10"/>
      <color rgb="FF000000"/>
      <name val="Arial1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13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>
      <alignment horizontal="center"/>
    </xf>
    <xf numFmtId="0" fontId="14" fillId="0" borderId="0"/>
    <xf numFmtId="165" fontId="14" fillId="0" borderId="0"/>
    <xf numFmtId="0" fontId="18" fillId="0" borderId="0"/>
  </cellStyleXfs>
  <cellXfs count="9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0" xfId="1" applyBorder="1"/>
    <xf numFmtId="0" fontId="5" fillId="0" borderId="1" xfId="1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20" fontId="0" fillId="0" borderId="1" xfId="0" applyNumberForma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5" fillId="3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5" xfId="0" applyBorder="1"/>
    <xf numFmtId="0" fontId="0" fillId="0" borderId="1" xfId="0" applyFill="1" applyBorder="1"/>
    <xf numFmtId="0" fontId="7" fillId="0" borderId="1" xfId="0" applyFont="1" applyFill="1" applyBorder="1"/>
    <xf numFmtId="0" fontId="0" fillId="0" borderId="1" xfId="0" applyFont="1" applyFill="1" applyBorder="1"/>
    <xf numFmtId="0" fontId="0" fillId="0" borderId="0" xfId="0" applyFill="1" applyBorder="1"/>
    <xf numFmtId="0" fontId="11" fillId="0" borderId="1" xfId="0" applyFont="1" applyBorder="1"/>
    <xf numFmtId="0" fontId="9" fillId="2" borderId="3" xfId="0" applyFont="1" applyFill="1" applyBorder="1" applyAlignment="1">
      <alignment horizontal="center" wrapText="1"/>
    </xf>
    <xf numFmtId="0" fontId="5" fillId="0" borderId="7" xfId="0" applyFont="1" applyBorder="1"/>
    <xf numFmtId="0" fontId="5" fillId="0" borderId="8" xfId="0" applyFont="1" applyBorder="1"/>
    <xf numFmtId="20" fontId="0" fillId="0" borderId="1" xfId="0" applyNumberFormat="1" applyFill="1" applyBorder="1"/>
    <xf numFmtId="0" fontId="0" fillId="0" borderId="0" xfId="0" applyFill="1"/>
    <xf numFmtId="0" fontId="0" fillId="0" borderId="0" xfId="0"/>
    <xf numFmtId="0" fontId="0" fillId="0" borderId="1" xfId="0" applyBorder="1"/>
    <xf numFmtId="0" fontId="5" fillId="0" borderId="1" xfId="0" applyFont="1" applyBorder="1"/>
    <xf numFmtId="0" fontId="0" fillId="0" borderId="9" xfId="0" applyBorder="1"/>
    <xf numFmtId="0" fontId="11" fillId="0" borderId="1" xfId="0" applyFont="1" applyFill="1" applyBorder="1"/>
    <xf numFmtId="0" fontId="5" fillId="0" borderId="0" xfId="0" applyFont="1"/>
    <xf numFmtId="20" fontId="5" fillId="0" borderId="1" xfId="0" applyNumberFormat="1" applyFont="1" applyBorder="1"/>
    <xf numFmtId="0" fontId="11" fillId="0" borderId="0" xfId="0" applyFo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5" fillId="0" borderId="1" xfId="0" applyFont="1" applyBorder="1" applyAlignment="1"/>
    <xf numFmtId="0" fontId="0" fillId="0" borderId="0" xfId="0" applyFont="1" applyFill="1" applyBorder="1"/>
    <xf numFmtId="18" fontId="0" fillId="0" borderId="1" xfId="0" applyNumberFormat="1" applyBorder="1"/>
    <xf numFmtId="18" fontId="0" fillId="0" borderId="0" xfId="0" applyNumberFormat="1" applyBorder="1"/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4" borderId="1" xfId="9" applyFont="1" applyFill="1" applyBorder="1" applyAlignment="1"/>
    <xf numFmtId="0" fontId="5" fillId="3" borderId="1" xfId="0" applyFont="1" applyFill="1" applyBorder="1"/>
    <xf numFmtId="0" fontId="11" fillId="0" borderId="1" xfId="0" applyFont="1" applyBorder="1" applyAlignment="1"/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3" xfId="0" applyFont="1" applyBorder="1"/>
    <xf numFmtId="0" fontId="0" fillId="0" borderId="3" xfId="0" applyBorder="1"/>
    <xf numFmtId="0" fontId="7" fillId="0" borderId="3" xfId="0" applyFont="1" applyBorder="1"/>
    <xf numFmtId="0" fontId="16" fillId="0" borderId="1" xfId="0" applyFont="1" applyBorder="1"/>
    <xf numFmtId="20" fontId="11" fillId="0" borderId="1" xfId="0" applyNumberFormat="1" applyFont="1" applyBorder="1"/>
    <xf numFmtId="0" fontId="20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20" fontId="0" fillId="0" borderId="0" xfId="0" applyNumberFormat="1" applyBorder="1"/>
    <xf numFmtId="20" fontId="0" fillId="0" borderId="0" xfId="0" applyNumberFormat="1" applyFill="1" applyBorder="1"/>
    <xf numFmtId="20" fontId="0" fillId="0" borderId="0" xfId="0" applyNumberFormat="1" applyBorder="1" applyAlignment="1"/>
    <xf numFmtId="0" fontId="11" fillId="0" borderId="3" xfId="0" applyFont="1" applyBorder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15" fillId="0" borderId="1" xfId="5" applyFont="1" applyBorder="1"/>
    <xf numFmtId="0" fontId="5" fillId="0" borderId="1" xfId="1" applyFill="1" applyBorder="1"/>
    <xf numFmtId="0" fontId="12" fillId="0" borderId="1" xfId="5" applyBorder="1"/>
    <xf numFmtId="0" fontId="15" fillId="0" borderId="1" xfId="5" applyFont="1" applyFill="1" applyBorder="1"/>
    <xf numFmtId="0" fontId="0" fillId="0" borderId="6" xfId="0" applyBorder="1"/>
    <xf numFmtId="0" fontId="11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10">
    <cellStyle name="Heading" xfId="6"/>
    <cellStyle name="Heading1" xfId="2"/>
    <cellStyle name="Moneda 2" xfId="3"/>
    <cellStyle name="Normal" xfId="0" builtinId="0"/>
    <cellStyle name="Normal 2" xfId="1"/>
    <cellStyle name="Normal 2 2" xfId="4"/>
    <cellStyle name="Normal 3" xfId="5"/>
    <cellStyle name="Normal 4" xfId="9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75</xdr:row>
      <xdr:rowOff>66675</xdr:rowOff>
    </xdr:from>
    <xdr:to>
      <xdr:col>6</xdr:col>
      <xdr:colOff>314325</xdr:colOff>
      <xdr:row>75</xdr:row>
      <xdr:rowOff>333375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1990725"/>
          <a:ext cx="295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75</xdr:row>
      <xdr:rowOff>57150</xdr:rowOff>
    </xdr:from>
    <xdr:to>
      <xdr:col>7</xdr:col>
      <xdr:colOff>285750</xdr:colOff>
      <xdr:row>75</xdr:row>
      <xdr:rowOff>333375</xdr:rowOff>
    </xdr:to>
    <xdr:pic>
      <xdr:nvPicPr>
        <xdr:cNvPr id="3" name="image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62600" y="198120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75</xdr:row>
      <xdr:rowOff>66675</xdr:rowOff>
    </xdr:from>
    <xdr:to>
      <xdr:col>8</xdr:col>
      <xdr:colOff>257175</xdr:colOff>
      <xdr:row>75</xdr:row>
      <xdr:rowOff>333375</xdr:rowOff>
    </xdr:to>
    <xdr:pic>
      <xdr:nvPicPr>
        <xdr:cNvPr id="4" name="image0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43650" y="1990725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4</xdr:row>
      <xdr:rowOff>66675</xdr:rowOff>
    </xdr:from>
    <xdr:to>
      <xdr:col>18</xdr:col>
      <xdr:colOff>314325</xdr:colOff>
      <xdr:row>4</xdr:row>
      <xdr:rowOff>333375</xdr:rowOff>
    </xdr:to>
    <xdr:pic>
      <xdr:nvPicPr>
        <xdr:cNvPr id="7" name="image00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66675"/>
          <a:ext cx="285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4</xdr:row>
      <xdr:rowOff>57150</xdr:rowOff>
    </xdr:from>
    <xdr:to>
      <xdr:col>19</xdr:col>
      <xdr:colOff>285750</xdr:colOff>
      <xdr:row>4</xdr:row>
      <xdr:rowOff>333375</xdr:rowOff>
    </xdr:to>
    <xdr:pic>
      <xdr:nvPicPr>
        <xdr:cNvPr id="8" name="image03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85632" y="5715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19050</xdr:colOff>
      <xdr:row>4</xdr:row>
      <xdr:rowOff>66675</xdr:rowOff>
    </xdr:from>
    <xdr:to>
      <xdr:col>20</xdr:col>
      <xdr:colOff>257175</xdr:colOff>
      <xdr:row>4</xdr:row>
      <xdr:rowOff>333375</xdr:rowOff>
    </xdr:to>
    <xdr:pic>
      <xdr:nvPicPr>
        <xdr:cNvPr id="9" name="image0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5336" y="66675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57150</xdr:colOff>
      <xdr:row>4</xdr:row>
      <xdr:rowOff>28575</xdr:rowOff>
    </xdr:from>
    <xdr:to>
      <xdr:col>21</xdr:col>
      <xdr:colOff>266700</xdr:colOff>
      <xdr:row>4</xdr:row>
      <xdr:rowOff>333375</xdr:rowOff>
    </xdr:to>
    <xdr:pic>
      <xdr:nvPicPr>
        <xdr:cNvPr id="10" name="image0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750738" y="656104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4</xdr:row>
      <xdr:rowOff>66675</xdr:rowOff>
    </xdr:from>
    <xdr:to>
      <xdr:col>6</xdr:col>
      <xdr:colOff>314325</xdr:colOff>
      <xdr:row>4</xdr:row>
      <xdr:rowOff>333375</xdr:rowOff>
    </xdr:to>
    <xdr:pic>
      <xdr:nvPicPr>
        <xdr:cNvPr id="17" name="image00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4226" y="65436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4</xdr:row>
      <xdr:rowOff>57150</xdr:rowOff>
    </xdr:from>
    <xdr:to>
      <xdr:col>7</xdr:col>
      <xdr:colOff>285750</xdr:colOff>
      <xdr:row>4</xdr:row>
      <xdr:rowOff>333375</xdr:rowOff>
    </xdr:to>
    <xdr:pic>
      <xdr:nvPicPr>
        <xdr:cNvPr id="18" name="image03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2084" y="6534150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4</xdr:row>
      <xdr:rowOff>66675</xdr:rowOff>
    </xdr:from>
    <xdr:to>
      <xdr:col>8</xdr:col>
      <xdr:colOff>257175</xdr:colOff>
      <xdr:row>4</xdr:row>
      <xdr:rowOff>333375</xdr:rowOff>
    </xdr:to>
    <xdr:pic>
      <xdr:nvPicPr>
        <xdr:cNvPr id="19" name="image04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67785" y="6543675"/>
          <a:ext cx="238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4</xdr:row>
      <xdr:rowOff>28575</xdr:rowOff>
    </xdr:from>
    <xdr:to>
      <xdr:col>9</xdr:col>
      <xdr:colOff>266700</xdr:colOff>
      <xdr:row>4</xdr:row>
      <xdr:rowOff>333375</xdr:rowOff>
    </xdr:to>
    <xdr:pic>
      <xdr:nvPicPr>
        <xdr:cNvPr id="20" name="image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3621" y="6505575"/>
          <a:ext cx="209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75</xdr:row>
      <xdr:rowOff>66675</xdr:rowOff>
    </xdr:from>
    <xdr:to>
      <xdr:col>18</xdr:col>
      <xdr:colOff>314325</xdr:colOff>
      <xdr:row>75</xdr:row>
      <xdr:rowOff>333375</xdr:rowOff>
    </xdr:to>
    <xdr:pic>
      <xdr:nvPicPr>
        <xdr:cNvPr id="14" name="image00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2491" y="828675"/>
          <a:ext cx="295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75</xdr:row>
      <xdr:rowOff>57150</xdr:rowOff>
    </xdr:from>
    <xdr:to>
      <xdr:col>19</xdr:col>
      <xdr:colOff>285750</xdr:colOff>
      <xdr:row>75</xdr:row>
      <xdr:rowOff>333375</xdr:rowOff>
    </xdr:to>
    <xdr:pic>
      <xdr:nvPicPr>
        <xdr:cNvPr id="15" name="image03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49143" y="81915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19050</xdr:colOff>
      <xdr:row>75</xdr:row>
      <xdr:rowOff>66675</xdr:rowOff>
    </xdr:from>
    <xdr:to>
      <xdr:col>20</xdr:col>
      <xdr:colOff>257175</xdr:colOff>
      <xdr:row>75</xdr:row>
      <xdr:rowOff>333375</xdr:rowOff>
    </xdr:to>
    <xdr:pic>
      <xdr:nvPicPr>
        <xdr:cNvPr id="16" name="image04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94844" y="828675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34738</xdr:colOff>
      <xdr:row>75</xdr:row>
      <xdr:rowOff>62193</xdr:rowOff>
    </xdr:from>
    <xdr:to>
      <xdr:col>21</xdr:col>
      <xdr:colOff>244288</xdr:colOff>
      <xdr:row>75</xdr:row>
      <xdr:rowOff>366993</xdr:rowOff>
    </xdr:to>
    <xdr:pic>
      <xdr:nvPicPr>
        <xdr:cNvPr id="21" name="image01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3179" y="7614958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34738</xdr:colOff>
      <xdr:row>75</xdr:row>
      <xdr:rowOff>62193</xdr:rowOff>
    </xdr:from>
    <xdr:to>
      <xdr:col>21</xdr:col>
      <xdr:colOff>244288</xdr:colOff>
      <xdr:row>75</xdr:row>
      <xdr:rowOff>366993</xdr:rowOff>
    </xdr:to>
    <xdr:pic>
      <xdr:nvPicPr>
        <xdr:cNvPr id="22" name="image01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3179" y="7614958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34738</xdr:colOff>
      <xdr:row>75</xdr:row>
      <xdr:rowOff>62193</xdr:rowOff>
    </xdr:from>
    <xdr:to>
      <xdr:col>9</xdr:col>
      <xdr:colOff>244288</xdr:colOff>
      <xdr:row>75</xdr:row>
      <xdr:rowOff>366993</xdr:rowOff>
    </xdr:to>
    <xdr:pic>
      <xdr:nvPicPr>
        <xdr:cNvPr id="23" name="image01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3179" y="7614958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34738</xdr:colOff>
      <xdr:row>75</xdr:row>
      <xdr:rowOff>62193</xdr:rowOff>
    </xdr:from>
    <xdr:to>
      <xdr:col>9</xdr:col>
      <xdr:colOff>244288</xdr:colOff>
      <xdr:row>75</xdr:row>
      <xdr:rowOff>366993</xdr:rowOff>
    </xdr:to>
    <xdr:pic>
      <xdr:nvPicPr>
        <xdr:cNvPr id="24" name="image01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3179" y="7614958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67236</xdr:colOff>
      <xdr:row>75</xdr:row>
      <xdr:rowOff>22411</xdr:rowOff>
    </xdr:from>
    <xdr:to>
      <xdr:col>10</xdr:col>
      <xdr:colOff>347307</xdr:colOff>
      <xdr:row>76</xdr:row>
      <xdr:rowOff>40902</xdr:rowOff>
    </xdr:to>
    <xdr:pic>
      <xdr:nvPicPr>
        <xdr:cNvPr id="25" name="image02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118" y="8987117"/>
          <a:ext cx="280071" cy="253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44824</xdr:colOff>
      <xdr:row>75</xdr:row>
      <xdr:rowOff>11207</xdr:rowOff>
    </xdr:from>
    <xdr:to>
      <xdr:col>22</xdr:col>
      <xdr:colOff>324970</xdr:colOff>
      <xdr:row>76</xdr:row>
      <xdr:rowOff>29766</xdr:rowOff>
    </xdr:to>
    <xdr:pic>
      <xdr:nvPicPr>
        <xdr:cNvPr id="26" name="image02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8383" y="9312089"/>
          <a:ext cx="280146" cy="253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</xdr:row>
      <xdr:rowOff>66675</xdr:rowOff>
    </xdr:from>
    <xdr:to>
      <xdr:col>6</xdr:col>
      <xdr:colOff>314325</xdr:colOff>
      <xdr:row>3</xdr:row>
      <xdr:rowOff>333375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928687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3</xdr:row>
      <xdr:rowOff>57150</xdr:rowOff>
    </xdr:from>
    <xdr:to>
      <xdr:col>7</xdr:col>
      <xdr:colOff>285750</xdr:colOff>
      <xdr:row>3</xdr:row>
      <xdr:rowOff>333375</xdr:rowOff>
    </xdr:to>
    <xdr:pic>
      <xdr:nvPicPr>
        <xdr:cNvPr id="3" name="image0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9277350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66675</xdr:rowOff>
    </xdr:from>
    <xdr:to>
      <xdr:col>8</xdr:col>
      <xdr:colOff>257175</xdr:colOff>
      <xdr:row>3</xdr:row>
      <xdr:rowOff>333375</xdr:rowOff>
    </xdr:to>
    <xdr:pic>
      <xdr:nvPicPr>
        <xdr:cNvPr id="4" name="image0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19700" y="9286875"/>
          <a:ext cx="238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4</xdr:row>
      <xdr:rowOff>66675</xdr:rowOff>
    </xdr:from>
    <xdr:to>
      <xdr:col>18</xdr:col>
      <xdr:colOff>314325</xdr:colOff>
      <xdr:row>4</xdr:row>
      <xdr:rowOff>333375</xdr:rowOff>
    </xdr:to>
    <xdr:pic>
      <xdr:nvPicPr>
        <xdr:cNvPr id="5" name="image00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15650" y="9525000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4</xdr:row>
      <xdr:rowOff>57150</xdr:rowOff>
    </xdr:from>
    <xdr:to>
      <xdr:col>19</xdr:col>
      <xdr:colOff>285750</xdr:colOff>
      <xdr:row>4</xdr:row>
      <xdr:rowOff>333375</xdr:rowOff>
    </xdr:to>
    <xdr:pic>
      <xdr:nvPicPr>
        <xdr:cNvPr id="6" name="image03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0" y="9515475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19050</xdr:colOff>
      <xdr:row>4</xdr:row>
      <xdr:rowOff>66675</xdr:rowOff>
    </xdr:from>
    <xdr:to>
      <xdr:col>20</xdr:col>
      <xdr:colOff>257175</xdr:colOff>
      <xdr:row>4</xdr:row>
      <xdr:rowOff>333375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82400" y="9525000"/>
          <a:ext cx="238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34738</xdr:colOff>
      <xdr:row>4</xdr:row>
      <xdr:rowOff>62193</xdr:rowOff>
    </xdr:from>
    <xdr:to>
      <xdr:col>21</xdr:col>
      <xdr:colOff>244288</xdr:colOff>
      <xdr:row>4</xdr:row>
      <xdr:rowOff>366993</xdr:rowOff>
    </xdr:to>
    <xdr:pic>
      <xdr:nvPicPr>
        <xdr:cNvPr id="8" name="image01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931463" y="9520518"/>
          <a:ext cx="20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34738</xdr:colOff>
      <xdr:row>4</xdr:row>
      <xdr:rowOff>62193</xdr:rowOff>
    </xdr:from>
    <xdr:to>
      <xdr:col>21</xdr:col>
      <xdr:colOff>244288</xdr:colOff>
      <xdr:row>4</xdr:row>
      <xdr:rowOff>366993</xdr:rowOff>
    </xdr:to>
    <xdr:pic>
      <xdr:nvPicPr>
        <xdr:cNvPr id="9" name="image01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931463" y="9520518"/>
          <a:ext cx="20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34738</xdr:colOff>
      <xdr:row>3</xdr:row>
      <xdr:rowOff>62193</xdr:rowOff>
    </xdr:from>
    <xdr:to>
      <xdr:col>9</xdr:col>
      <xdr:colOff>244288</xdr:colOff>
      <xdr:row>3</xdr:row>
      <xdr:rowOff>366993</xdr:rowOff>
    </xdr:to>
    <xdr:pic>
      <xdr:nvPicPr>
        <xdr:cNvPr id="10" name="image01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8763" y="9282393"/>
          <a:ext cx="20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34738</xdr:colOff>
      <xdr:row>3</xdr:row>
      <xdr:rowOff>62193</xdr:rowOff>
    </xdr:from>
    <xdr:to>
      <xdr:col>9</xdr:col>
      <xdr:colOff>244288</xdr:colOff>
      <xdr:row>3</xdr:row>
      <xdr:rowOff>366993</xdr:rowOff>
    </xdr:to>
    <xdr:pic>
      <xdr:nvPicPr>
        <xdr:cNvPr id="11" name="image01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8763" y="9282393"/>
          <a:ext cx="20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67236</xdr:colOff>
      <xdr:row>3</xdr:row>
      <xdr:rowOff>22411</xdr:rowOff>
    </xdr:from>
    <xdr:to>
      <xdr:col>10</xdr:col>
      <xdr:colOff>347307</xdr:colOff>
      <xdr:row>4</xdr:row>
      <xdr:rowOff>40902</xdr:rowOff>
    </xdr:to>
    <xdr:pic>
      <xdr:nvPicPr>
        <xdr:cNvPr id="12" name="image02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636" y="9242611"/>
          <a:ext cx="280071" cy="25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44824</xdr:colOff>
      <xdr:row>4</xdr:row>
      <xdr:rowOff>11207</xdr:rowOff>
    </xdr:from>
    <xdr:to>
      <xdr:col>22</xdr:col>
      <xdr:colOff>324970</xdr:colOff>
      <xdr:row>5</xdr:row>
      <xdr:rowOff>29766</xdr:rowOff>
    </xdr:to>
    <xdr:pic>
      <xdr:nvPicPr>
        <xdr:cNvPr id="13" name="image02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4924" y="9469532"/>
          <a:ext cx="280146" cy="25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25"/>
  <sheetViews>
    <sheetView tabSelected="1" topLeftCell="A101" zoomScale="85" zoomScaleNormal="85" workbookViewId="0">
      <selection activeCell="N116" sqref="N116"/>
    </sheetView>
  </sheetViews>
  <sheetFormatPr defaultRowHeight="12.75"/>
  <cols>
    <col min="1" max="1" width="8.5703125" customWidth="1"/>
    <col min="2" max="2" width="22.42578125" bestFit="1" customWidth="1"/>
    <col min="3" max="3" width="10.140625" bestFit="1" customWidth="1"/>
    <col min="4" max="4" width="9.85546875" bestFit="1" customWidth="1"/>
    <col min="5" max="5" width="12" customWidth="1"/>
    <col min="6" max="9" width="5" customWidth="1"/>
    <col min="10" max="10" width="6" customWidth="1"/>
    <col min="11" max="11" width="6" style="36" customWidth="1"/>
    <col min="12" max="12" width="6.42578125" customWidth="1"/>
    <col min="13" max="13" width="8.5703125" customWidth="1"/>
    <col min="14" max="14" width="19.42578125" bestFit="1" customWidth="1"/>
    <col min="15" max="15" width="10.140625" bestFit="1" customWidth="1"/>
    <col min="16" max="16" width="9.42578125" customWidth="1"/>
    <col min="17" max="17" width="11" customWidth="1"/>
    <col min="18" max="22" width="5" customWidth="1"/>
    <col min="23" max="23" width="6.7109375" customWidth="1"/>
    <col min="24" max="24" width="5" customWidth="1"/>
    <col min="25" max="25" width="8.7109375" customWidth="1"/>
    <col min="28" max="28" width="23.140625" customWidth="1"/>
  </cols>
  <sheetData>
    <row r="2" spans="1:33" ht="18">
      <c r="B2" s="82" t="s">
        <v>116</v>
      </c>
      <c r="C2" s="82"/>
      <c r="D2" s="82"/>
      <c r="E2" s="82"/>
      <c r="F2" s="82"/>
      <c r="G2" s="82"/>
      <c r="H2" s="82"/>
      <c r="I2" s="82"/>
      <c r="J2" s="16"/>
      <c r="K2" s="16"/>
      <c r="L2" s="16"/>
      <c r="M2" s="16"/>
      <c r="N2" s="82" t="s">
        <v>117</v>
      </c>
      <c r="O2" s="82"/>
      <c r="P2" s="82"/>
      <c r="Q2" s="82"/>
      <c r="R2" s="82"/>
      <c r="S2" s="82"/>
      <c r="T2" s="82"/>
      <c r="U2" s="17"/>
    </row>
    <row r="3" spans="1:33" ht="18">
      <c r="B3" s="82"/>
      <c r="C3" s="82"/>
      <c r="D3" s="82"/>
      <c r="E3" s="82"/>
      <c r="F3" s="82"/>
      <c r="G3" s="82"/>
      <c r="H3" s="82"/>
      <c r="I3" s="82"/>
      <c r="J3" s="16"/>
      <c r="K3" s="16"/>
      <c r="L3" s="16"/>
      <c r="M3" s="16"/>
      <c r="N3" s="82"/>
      <c r="O3" s="82"/>
      <c r="P3" s="82"/>
      <c r="Q3" s="82"/>
      <c r="R3" s="82"/>
      <c r="S3" s="82"/>
      <c r="T3" s="82"/>
      <c r="U3" s="17"/>
    </row>
    <row r="5" spans="1:33" ht="28.5" customHeight="1">
      <c r="A5" s="19" t="s">
        <v>19</v>
      </c>
      <c r="B5" s="9" t="s">
        <v>1</v>
      </c>
      <c r="C5" s="9" t="s">
        <v>3</v>
      </c>
      <c r="D5" s="9" t="s">
        <v>2</v>
      </c>
      <c r="E5" s="9" t="s">
        <v>15</v>
      </c>
      <c r="F5" s="72" t="s">
        <v>4</v>
      </c>
      <c r="G5" s="61"/>
      <c r="H5" s="73"/>
      <c r="I5" s="74"/>
      <c r="J5" s="74"/>
      <c r="K5" s="2"/>
      <c r="L5" s="2"/>
      <c r="M5" s="9" t="s">
        <v>19</v>
      </c>
      <c r="N5" s="9" t="s">
        <v>1</v>
      </c>
      <c r="O5" s="9" t="s">
        <v>3</v>
      </c>
      <c r="P5" s="31" t="s">
        <v>2</v>
      </c>
      <c r="Q5" s="9" t="s">
        <v>15</v>
      </c>
      <c r="R5" s="72" t="s">
        <v>4</v>
      </c>
      <c r="S5" s="61"/>
      <c r="T5" s="73"/>
      <c r="U5" s="74"/>
      <c r="V5" s="74"/>
      <c r="Z5" s="2"/>
      <c r="AA5" s="1"/>
    </row>
    <row r="6" spans="1:33">
      <c r="A6" s="42"/>
      <c r="B6" s="38" t="s">
        <v>87</v>
      </c>
      <c r="C6" s="38"/>
      <c r="D6" s="44"/>
      <c r="E6" s="38"/>
      <c r="F6" s="38"/>
      <c r="G6" s="6"/>
      <c r="H6" s="6"/>
      <c r="I6" s="6"/>
      <c r="J6" s="6"/>
      <c r="K6" s="14"/>
      <c r="M6" s="42" t="s">
        <v>92</v>
      </c>
      <c r="N6" s="30" t="s">
        <v>90</v>
      </c>
      <c r="O6" s="38"/>
      <c r="P6" s="44"/>
      <c r="Q6" s="38"/>
      <c r="R6" s="4"/>
      <c r="S6" s="37"/>
      <c r="T6" s="38"/>
      <c r="U6" s="37"/>
      <c r="V6" s="37"/>
      <c r="Y6" s="69"/>
      <c r="Z6" s="21"/>
      <c r="AA6" s="21"/>
    </row>
    <row r="7" spans="1:33" s="36" customFormat="1">
      <c r="A7" s="15">
        <f>TIME(9,0,0)</f>
        <v>0.375</v>
      </c>
      <c r="B7" s="38" t="s">
        <v>166</v>
      </c>
      <c r="C7" s="38" t="s">
        <v>163</v>
      </c>
      <c r="D7" s="44" t="s">
        <v>55</v>
      </c>
      <c r="E7" s="38" t="s">
        <v>6</v>
      </c>
      <c r="F7" s="38" t="s">
        <v>4</v>
      </c>
      <c r="G7" s="6"/>
      <c r="H7" s="6"/>
      <c r="I7" s="6"/>
      <c r="J7" s="6"/>
      <c r="K7" s="14"/>
      <c r="M7" s="15">
        <f>TIME(12,0,0)</f>
        <v>0.5</v>
      </c>
      <c r="N7" s="38" t="s">
        <v>165</v>
      </c>
      <c r="O7" s="38" t="s">
        <v>163</v>
      </c>
      <c r="P7" s="44" t="s">
        <v>65</v>
      </c>
      <c r="Q7" s="38" t="s">
        <v>7</v>
      </c>
      <c r="R7" s="4" t="s">
        <v>4</v>
      </c>
      <c r="S7" s="37"/>
      <c r="T7" s="38"/>
      <c r="U7" s="37"/>
      <c r="V7" s="37"/>
      <c r="Y7" s="69"/>
      <c r="Z7" s="21"/>
      <c r="AA7" s="21"/>
    </row>
    <row r="8" spans="1:33">
      <c r="A8" s="15">
        <f>TIME(9,3,0)</f>
        <v>0.37708333333333338</v>
      </c>
      <c r="B8" s="37" t="s">
        <v>54</v>
      </c>
      <c r="C8" s="38" t="s">
        <v>31</v>
      </c>
      <c r="D8" s="44" t="s">
        <v>55</v>
      </c>
      <c r="E8" s="38" t="s">
        <v>6</v>
      </c>
      <c r="F8" s="38" t="s">
        <v>4</v>
      </c>
      <c r="G8" s="6"/>
      <c r="H8" s="6"/>
      <c r="I8" s="6"/>
      <c r="J8" s="6"/>
      <c r="K8" s="7"/>
      <c r="M8" s="15">
        <f>TIME(12,3,0)</f>
        <v>0.50208333333333333</v>
      </c>
      <c r="N8" s="37" t="s">
        <v>10</v>
      </c>
      <c r="O8" s="5" t="s">
        <v>30</v>
      </c>
      <c r="P8" s="44" t="s">
        <v>65</v>
      </c>
      <c r="Q8" s="56" t="s">
        <v>7</v>
      </c>
      <c r="R8" s="4" t="s">
        <v>4</v>
      </c>
      <c r="S8" s="37"/>
      <c r="T8" s="4"/>
      <c r="U8" s="37"/>
      <c r="V8" s="37"/>
      <c r="Y8" s="69"/>
      <c r="Z8" s="21"/>
      <c r="AA8" s="21"/>
      <c r="AB8" s="18"/>
      <c r="AC8" s="21"/>
      <c r="AD8" s="21"/>
    </row>
    <row r="9" spans="1:33">
      <c r="A9" s="15">
        <f>TIME(9,6,0)</f>
        <v>0.37916666666666665</v>
      </c>
      <c r="B9" s="75" t="s">
        <v>59</v>
      </c>
      <c r="C9" s="38" t="s">
        <v>30</v>
      </c>
      <c r="D9" s="44" t="s">
        <v>55</v>
      </c>
      <c r="E9" s="38" t="s">
        <v>6</v>
      </c>
      <c r="F9" s="38" t="s">
        <v>4</v>
      </c>
      <c r="G9" s="8"/>
      <c r="H9" s="8"/>
      <c r="I9" s="8"/>
      <c r="J9" s="8"/>
      <c r="K9" s="1"/>
      <c r="M9" s="15">
        <f>TIME(12,6,0)</f>
        <v>0.50416666666666665</v>
      </c>
      <c r="N9" s="38" t="s">
        <v>23</v>
      </c>
      <c r="O9" s="38" t="s">
        <v>5</v>
      </c>
      <c r="P9" s="44" t="s">
        <v>65</v>
      </c>
      <c r="Q9" s="56" t="s">
        <v>7</v>
      </c>
      <c r="R9" s="4" t="s">
        <v>4</v>
      </c>
      <c r="S9" s="37"/>
      <c r="T9" s="4"/>
      <c r="U9" s="37"/>
      <c r="V9" s="37"/>
      <c r="Y9" s="69"/>
      <c r="Z9" s="1"/>
      <c r="AA9" s="1"/>
    </row>
    <row r="10" spans="1:33">
      <c r="A10" s="15">
        <f>TIME(9,9,0)</f>
        <v>0.38125000000000003</v>
      </c>
      <c r="B10" s="38" t="s">
        <v>44</v>
      </c>
      <c r="C10" s="38" t="s">
        <v>5</v>
      </c>
      <c r="D10" s="44" t="s">
        <v>55</v>
      </c>
      <c r="E10" s="38" t="s">
        <v>6</v>
      </c>
      <c r="F10" s="6" t="s">
        <v>4</v>
      </c>
      <c r="G10" s="37"/>
      <c r="H10" s="38"/>
      <c r="I10" s="37"/>
      <c r="J10" s="37"/>
      <c r="K10" s="1"/>
      <c r="M10" s="15">
        <f>TIME(12,9,0)</f>
        <v>0.50624999999999998</v>
      </c>
      <c r="N10" s="37" t="s">
        <v>84</v>
      </c>
      <c r="O10" s="38" t="s">
        <v>30</v>
      </c>
      <c r="P10" s="44" t="s">
        <v>65</v>
      </c>
      <c r="Q10" s="38" t="s">
        <v>7</v>
      </c>
      <c r="R10" s="4" t="s">
        <v>4</v>
      </c>
      <c r="S10" s="37"/>
      <c r="T10" s="38"/>
      <c r="U10" s="37"/>
      <c r="V10" s="37"/>
      <c r="Y10" s="69"/>
      <c r="Z10" s="1"/>
      <c r="AA10" s="1"/>
    </row>
    <row r="11" spans="1:33">
      <c r="A11" s="15">
        <f>TIME(9,12,0)</f>
        <v>0.3833333333333333</v>
      </c>
      <c r="B11" s="37" t="s">
        <v>56</v>
      </c>
      <c r="C11" s="38" t="s">
        <v>31</v>
      </c>
      <c r="D11" s="44" t="s">
        <v>55</v>
      </c>
      <c r="E11" s="38" t="s">
        <v>57</v>
      </c>
      <c r="F11" s="38" t="s">
        <v>4</v>
      </c>
      <c r="G11" s="4"/>
      <c r="H11" s="4"/>
      <c r="I11" s="37"/>
      <c r="J11" s="37"/>
      <c r="K11" s="7"/>
      <c r="M11" s="15">
        <f>TIME(12,12,0)</f>
        <v>0.5083333333333333</v>
      </c>
      <c r="N11" s="38" t="s">
        <v>82</v>
      </c>
      <c r="O11" s="5" t="s">
        <v>32</v>
      </c>
      <c r="P11" s="6" t="s">
        <v>65</v>
      </c>
      <c r="Q11" s="56" t="s">
        <v>7</v>
      </c>
      <c r="R11" s="38" t="s">
        <v>4</v>
      </c>
      <c r="S11" s="37"/>
      <c r="T11" s="27"/>
      <c r="U11" s="37"/>
      <c r="V11" s="37"/>
      <c r="Y11" s="69"/>
      <c r="Z11" s="21"/>
      <c r="AA11" s="21"/>
    </row>
    <row r="12" spans="1:33">
      <c r="A12" s="15">
        <f>TIME(9,15,0)</f>
        <v>0.38541666666666669</v>
      </c>
      <c r="B12" s="75" t="s">
        <v>60</v>
      </c>
      <c r="C12" s="38" t="s">
        <v>30</v>
      </c>
      <c r="D12" s="44" t="s">
        <v>55</v>
      </c>
      <c r="E12" s="38" t="s">
        <v>6</v>
      </c>
      <c r="F12" s="8" t="s">
        <v>4</v>
      </c>
      <c r="G12" s="8"/>
      <c r="H12" s="8"/>
      <c r="I12" s="8"/>
      <c r="J12" s="8"/>
      <c r="K12" s="7"/>
      <c r="M12" s="15">
        <f>TIME(12,15,0)</f>
        <v>0.51041666666666663</v>
      </c>
      <c r="N12" s="37" t="s">
        <v>83</v>
      </c>
      <c r="O12" s="5" t="s">
        <v>30</v>
      </c>
      <c r="P12" s="44" t="s">
        <v>65</v>
      </c>
      <c r="Q12" s="38" t="s">
        <v>7</v>
      </c>
      <c r="R12" s="8" t="s">
        <v>4</v>
      </c>
      <c r="S12" s="8"/>
      <c r="T12" s="8"/>
      <c r="U12" s="8"/>
      <c r="V12" s="37"/>
      <c r="Y12" s="69"/>
    </row>
    <row r="13" spans="1:33">
      <c r="A13" s="15">
        <f>TIME(9,18,0)</f>
        <v>0.38750000000000001</v>
      </c>
      <c r="B13" s="75" t="s">
        <v>167</v>
      </c>
      <c r="C13" s="38" t="s">
        <v>163</v>
      </c>
      <c r="D13" s="44" t="s">
        <v>55</v>
      </c>
      <c r="E13" s="38" t="s">
        <v>6</v>
      </c>
      <c r="F13" s="8" t="s">
        <v>4</v>
      </c>
      <c r="G13" s="8"/>
      <c r="H13" s="8"/>
      <c r="I13" s="8"/>
      <c r="J13" s="8"/>
      <c r="K13" s="1"/>
      <c r="M13" s="15">
        <f>TIME(12,18,0)</f>
        <v>0.51250000000000007</v>
      </c>
      <c r="N13" s="38" t="s">
        <v>45</v>
      </c>
      <c r="O13" s="5" t="s">
        <v>5</v>
      </c>
      <c r="P13" s="44" t="s">
        <v>65</v>
      </c>
      <c r="Q13" s="38" t="s">
        <v>7</v>
      </c>
      <c r="R13" s="38" t="s">
        <v>4</v>
      </c>
      <c r="S13" s="37"/>
      <c r="T13" s="38"/>
      <c r="U13" s="38"/>
      <c r="V13" s="37"/>
      <c r="Y13" s="69"/>
      <c r="Z13" s="21"/>
      <c r="AA13" s="21"/>
      <c r="AB13" s="18"/>
      <c r="AC13" s="1"/>
    </row>
    <row r="14" spans="1:33">
      <c r="A14" s="15">
        <f>TIME(9,21,0)</f>
        <v>0.38958333333333334</v>
      </c>
      <c r="B14" s="5" t="s">
        <v>62</v>
      </c>
      <c r="C14" s="5" t="s">
        <v>5</v>
      </c>
      <c r="D14" s="6" t="s">
        <v>55</v>
      </c>
      <c r="E14" s="38" t="s">
        <v>6</v>
      </c>
      <c r="F14" s="76" t="s">
        <v>4</v>
      </c>
      <c r="G14" s="8"/>
      <c r="H14" s="8"/>
      <c r="I14" s="8"/>
      <c r="J14" s="8"/>
      <c r="K14" s="1"/>
      <c r="M14" s="15">
        <f>TIME(12,21,0)</f>
        <v>0.51458333333333328</v>
      </c>
      <c r="N14" s="37" t="s">
        <v>85</v>
      </c>
      <c r="O14" s="5" t="s">
        <v>30</v>
      </c>
      <c r="P14" s="6" t="s">
        <v>65</v>
      </c>
      <c r="Q14" s="5" t="s">
        <v>7</v>
      </c>
      <c r="R14" s="38" t="s">
        <v>4</v>
      </c>
      <c r="S14" s="37"/>
      <c r="T14" s="38"/>
      <c r="U14" s="37"/>
      <c r="V14" s="26"/>
      <c r="Y14" s="69"/>
      <c r="Z14" s="21"/>
      <c r="AA14" s="21"/>
      <c r="AB14" s="1"/>
      <c r="AC14" s="1"/>
    </row>
    <row r="15" spans="1:33">
      <c r="A15" s="15">
        <f>TIME(9,24,0)</f>
        <v>0.39166666666666666</v>
      </c>
      <c r="B15" s="37" t="s">
        <v>58</v>
      </c>
      <c r="C15" s="38" t="s">
        <v>31</v>
      </c>
      <c r="D15" s="44" t="s">
        <v>55</v>
      </c>
      <c r="E15" s="38" t="s">
        <v>6</v>
      </c>
      <c r="F15" s="38" t="s">
        <v>4</v>
      </c>
      <c r="G15" s="37"/>
      <c r="H15" s="8"/>
      <c r="I15" s="38"/>
      <c r="J15" s="37"/>
      <c r="K15" s="1"/>
      <c r="M15" s="15">
        <f>TIME(12,24,0)</f>
        <v>0.51666666666666672</v>
      </c>
      <c r="N15" s="38" t="s">
        <v>22</v>
      </c>
      <c r="O15" s="5" t="s">
        <v>5</v>
      </c>
      <c r="P15" s="6" t="s">
        <v>65</v>
      </c>
      <c r="Q15" s="5" t="s">
        <v>7</v>
      </c>
      <c r="R15" s="38" t="s">
        <v>4</v>
      </c>
      <c r="S15" s="37"/>
      <c r="T15" s="38"/>
      <c r="U15" s="37"/>
      <c r="V15" s="26"/>
      <c r="Y15" s="69"/>
      <c r="Z15" s="21"/>
      <c r="AA15" s="21"/>
      <c r="AB15" s="18"/>
      <c r="AC15" s="18"/>
      <c r="AD15" s="21"/>
      <c r="AE15" s="14"/>
      <c r="AF15" s="14"/>
      <c r="AG15" s="14"/>
    </row>
    <row r="16" spans="1:33" ht="14.25">
      <c r="A16" s="15">
        <f>TIME(9,27,0)</f>
        <v>0.39374999999999999</v>
      </c>
      <c r="B16" s="77" t="s">
        <v>35</v>
      </c>
      <c r="C16" s="38" t="s">
        <v>30</v>
      </c>
      <c r="D16" s="44" t="s">
        <v>55</v>
      </c>
      <c r="E16" s="38" t="s">
        <v>6</v>
      </c>
      <c r="F16" s="38" t="s">
        <v>4</v>
      </c>
      <c r="G16" s="37"/>
      <c r="H16" s="8"/>
      <c r="I16" s="38"/>
      <c r="J16" s="37"/>
      <c r="K16" s="14"/>
      <c r="M16" s="15">
        <v>0.51874999999999993</v>
      </c>
      <c r="N16" s="37" t="s">
        <v>38</v>
      </c>
      <c r="O16" s="5" t="s">
        <v>30</v>
      </c>
      <c r="P16" s="6" t="s">
        <v>65</v>
      </c>
      <c r="Q16" s="5" t="s">
        <v>7</v>
      </c>
      <c r="R16" s="38" t="s">
        <v>4</v>
      </c>
      <c r="S16" s="37"/>
      <c r="T16" s="38"/>
      <c r="U16" s="37"/>
      <c r="V16" s="26"/>
      <c r="Y16" s="69"/>
      <c r="Z16" s="1"/>
      <c r="AA16" s="21"/>
      <c r="AB16" s="21"/>
      <c r="AC16" s="18"/>
      <c r="AD16" s="21"/>
      <c r="AE16" s="14"/>
      <c r="AF16" s="14"/>
      <c r="AG16" s="14"/>
    </row>
    <row r="17" spans="1:33">
      <c r="A17" s="15">
        <f>TIME(9,30,0)</f>
        <v>0.39583333333333331</v>
      </c>
      <c r="B17" s="38" t="s">
        <v>63</v>
      </c>
      <c r="C17" s="5" t="s">
        <v>5</v>
      </c>
      <c r="D17" s="6" t="s">
        <v>55</v>
      </c>
      <c r="E17" s="5" t="s">
        <v>6</v>
      </c>
      <c r="F17" s="5" t="s">
        <v>4</v>
      </c>
      <c r="G17" s="37"/>
      <c r="H17" s="37"/>
      <c r="I17" s="37"/>
      <c r="J17" s="37"/>
      <c r="K17" s="1"/>
      <c r="M17" s="15">
        <v>0.52083333333333337</v>
      </c>
      <c r="N17" s="5" t="s">
        <v>164</v>
      </c>
      <c r="O17" s="5" t="s">
        <v>163</v>
      </c>
      <c r="P17" s="6" t="s">
        <v>65</v>
      </c>
      <c r="Q17" s="5" t="s">
        <v>7</v>
      </c>
      <c r="R17" s="38" t="s">
        <v>4</v>
      </c>
      <c r="S17" s="37"/>
      <c r="T17" s="38"/>
      <c r="U17" s="37"/>
      <c r="V17" s="26"/>
      <c r="Y17" s="69"/>
      <c r="Z17" s="21"/>
      <c r="AA17" s="21"/>
      <c r="AB17" s="18"/>
      <c r="AC17" s="18"/>
      <c r="AD17" s="21"/>
      <c r="AE17" s="21"/>
      <c r="AF17" s="24"/>
      <c r="AG17" s="24"/>
    </row>
    <row r="18" spans="1:33">
      <c r="A18" s="15">
        <f>TIME(9,33,0)</f>
        <v>0.3979166666666667</v>
      </c>
      <c r="B18" s="78" t="s">
        <v>33</v>
      </c>
      <c r="C18" s="38" t="s">
        <v>30</v>
      </c>
      <c r="D18" s="44" t="s">
        <v>55</v>
      </c>
      <c r="E18" s="38" t="s">
        <v>6</v>
      </c>
      <c r="F18" s="38" t="s">
        <v>4</v>
      </c>
      <c r="G18" s="37"/>
      <c r="H18" s="8"/>
      <c r="I18" s="6"/>
      <c r="J18" s="6"/>
      <c r="K18" s="7"/>
      <c r="M18" s="42">
        <v>0.5229166666666667</v>
      </c>
      <c r="N18" s="5" t="s">
        <v>95</v>
      </c>
      <c r="O18" s="5" t="s">
        <v>31</v>
      </c>
      <c r="P18" s="6" t="s">
        <v>65</v>
      </c>
      <c r="Q18" s="5" t="s">
        <v>7</v>
      </c>
      <c r="R18" s="38" t="s">
        <v>4</v>
      </c>
      <c r="S18" s="37"/>
      <c r="T18" s="38"/>
      <c r="U18" s="37"/>
      <c r="V18" s="26"/>
      <c r="Y18" s="69"/>
      <c r="Z18" s="21"/>
      <c r="AA18" s="21"/>
      <c r="AB18" s="21"/>
      <c r="AC18" s="18"/>
      <c r="AD18" s="21"/>
      <c r="AE18" s="21"/>
      <c r="AF18" s="24"/>
      <c r="AG18" s="7"/>
    </row>
    <row r="19" spans="1:33" s="36" customFormat="1">
      <c r="A19" s="15">
        <f>TIME(9,36,0)</f>
        <v>0.39999999999999997</v>
      </c>
      <c r="B19" s="38" t="s">
        <v>42</v>
      </c>
      <c r="C19" s="38" t="s">
        <v>5</v>
      </c>
      <c r="D19" s="44" t="s">
        <v>55</v>
      </c>
      <c r="E19" s="38" t="s">
        <v>6</v>
      </c>
      <c r="F19" s="38" t="s">
        <v>4</v>
      </c>
      <c r="G19" s="6"/>
      <c r="H19" s="38"/>
      <c r="I19" s="37"/>
      <c r="J19" s="37"/>
      <c r="K19" s="7"/>
      <c r="M19" s="15">
        <f>TIME(12,35,0)</f>
        <v>0.52430555555555558</v>
      </c>
      <c r="N19" s="38" t="s">
        <v>165</v>
      </c>
      <c r="O19" s="5" t="s">
        <v>163</v>
      </c>
      <c r="P19" s="6" t="s">
        <v>65</v>
      </c>
      <c r="Q19" s="5" t="s">
        <v>7</v>
      </c>
      <c r="R19" s="27"/>
      <c r="S19" s="5"/>
      <c r="T19" s="27" t="s">
        <v>18</v>
      </c>
      <c r="U19" s="26"/>
      <c r="V19" s="26"/>
      <c r="Y19" s="1"/>
      <c r="Z19" s="21"/>
      <c r="AA19" s="21"/>
      <c r="AB19" s="21"/>
      <c r="AC19" s="18"/>
      <c r="AD19" s="21"/>
      <c r="AE19" s="21"/>
      <c r="AF19" s="24"/>
      <c r="AG19" s="7"/>
    </row>
    <row r="20" spans="1:33">
      <c r="A20" s="15">
        <f>TIME(9,39,0)</f>
        <v>0.40208333333333335</v>
      </c>
      <c r="B20" s="38" t="s">
        <v>61</v>
      </c>
      <c r="C20" s="38" t="s">
        <v>30</v>
      </c>
      <c r="D20" s="44" t="s">
        <v>55</v>
      </c>
      <c r="E20" s="38" t="s">
        <v>6</v>
      </c>
      <c r="F20" s="8" t="s">
        <v>4</v>
      </c>
      <c r="G20" s="4"/>
      <c r="H20" s="4"/>
      <c r="I20" s="8"/>
      <c r="J20" s="8"/>
      <c r="K20" s="7"/>
      <c r="M20" s="15">
        <f>TIME(12,38,0)</f>
        <v>0.52638888888888891</v>
      </c>
      <c r="N20" s="37" t="s">
        <v>10</v>
      </c>
      <c r="O20" s="38" t="s">
        <v>30</v>
      </c>
      <c r="P20" s="44" t="s">
        <v>65</v>
      </c>
      <c r="Q20" s="56" t="s">
        <v>7</v>
      </c>
      <c r="R20" s="4"/>
      <c r="S20" s="37"/>
      <c r="T20" s="4" t="s">
        <v>18</v>
      </c>
      <c r="U20" s="37"/>
      <c r="V20" s="37"/>
      <c r="Y20" s="69"/>
      <c r="Z20" s="21"/>
      <c r="AA20" s="21"/>
      <c r="AB20" s="21"/>
      <c r="AC20" s="18"/>
      <c r="AD20" s="21"/>
      <c r="AE20" s="21"/>
      <c r="AF20" s="24"/>
      <c r="AG20" s="7"/>
    </row>
    <row r="21" spans="1:33">
      <c r="A21" s="15">
        <f>TIME(9,42,0)</f>
        <v>0.40416666666666662</v>
      </c>
      <c r="B21" s="38" t="s">
        <v>64</v>
      </c>
      <c r="C21" s="38" t="s">
        <v>5</v>
      </c>
      <c r="D21" s="44" t="s">
        <v>55</v>
      </c>
      <c r="E21" s="38" t="s">
        <v>6</v>
      </c>
      <c r="F21" s="8" t="s">
        <v>4</v>
      </c>
      <c r="G21" s="4"/>
      <c r="H21" s="4"/>
      <c r="I21" s="8"/>
      <c r="J21" s="8"/>
      <c r="K21" s="1"/>
      <c r="M21" s="15">
        <f>TIME(12,41,0)</f>
        <v>0.52847222222222223</v>
      </c>
      <c r="N21" s="38" t="s">
        <v>23</v>
      </c>
      <c r="O21" s="5" t="s">
        <v>5</v>
      </c>
      <c r="P21" s="6" t="s">
        <v>65</v>
      </c>
      <c r="Q21" s="5" t="s">
        <v>7</v>
      </c>
      <c r="R21" s="37"/>
      <c r="S21" s="37"/>
      <c r="T21" s="38" t="s">
        <v>18</v>
      </c>
      <c r="U21" s="37"/>
      <c r="V21" s="37"/>
      <c r="Y21" s="69"/>
      <c r="AA21" s="21"/>
      <c r="AB21" s="21"/>
      <c r="AC21" s="18"/>
      <c r="AD21" s="21"/>
      <c r="AE21" s="7"/>
      <c r="AF21" s="7"/>
      <c r="AG21" s="14"/>
    </row>
    <row r="22" spans="1:33">
      <c r="A22" s="15">
        <f>TIME(9,45,0)</f>
        <v>0.40625</v>
      </c>
      <c r="B22" s="38" t="s">
        <v>168</v>
      </c>
      <c r="C22" s="38" t="s">
        <v>163</v>
      </c>
      <c r="D22" s="44" t="s">
        <v>55</v>
      </c>
      <c r="E22" s="38" t="s">
        <v>6</v>
      </c>
      <c r="F22" s="8" t="s">
        <v>4</v>
      </c>
      <c r="G22" s="4"/>
      <c r="H22" s="4"/>
      <c r="I22" s="8"/>
      <c r="J22" s="8"/>
      <c r="K22" s="1"/>
      <c r="M22" s="15">
        <f>TIME(12,44,0)</f>
        <v>0.53055555555555556</v>
      </c>
      <c r="N22" s="37" t="s">
        <v>84</v>
      </c>
      <c r="O22" s="38" t="s">
        <v>30</v>
      </c>
      <c r="P22" s="44" t="s">
        <v>86</v>
      </c>
      <c r="Q22" s="38" t="s">
        <v>7</v>
      </c>
      <c r="R22" s="38"/>
      <c r="S22" s="37"/>
      <c r="T22" s="38" t="s">
        <v>18</v>
      </c>
      <c r="U22" s="37"/>
      <c r="V22" s="37"/>
      <c r="Y22" s="69"/>
      <c r="AA22" s="21"/>
      <c r="AB22" s="21"/>
      <c r="AC22" s="18"/>
      <c r="AD22" s="21"/>
      <c r="AE22" s="7"/>
      <c r="AF22" s="7"/>
      <c r="AG22" s="24"/>
    </row>
    <row r="23" spans="1:33">
      <c r="A23" s="42" t="s">
        <v>92</v>
      </c>
      <c r="B23" s="30" t="s">
        <v>88</v>
      </c>
      <c r="C23" s="38"/>
      <c r="D23" s="44"/>
      <c r="E23" s="38"/>
      <c r="F23" s="8"/>
      <c r="G23" s="4"/>
      <c r="H23" s="4"/>
      <c r="I23" s="8"/>
      <c r="J23" s="8"/>
      <c r="K23" s="7"/>
      <c r="M23" s="15">
        <f>TIME(12,47,0)</f>
        <v>0.53263888888888888</v>
      </c>
      <c r="N23" s="38" t="s">
        <v>82</v>
      </c>
      <c r="O23" s="38" t="s">
        <v>32</v>
      </c>
      <c r="P23" s="44" t="s">
        <v>65</v>
      </c>
      <c r="Q23" s="38" t="s">
        <v>7</v>
      </c>
      <c r="R23" s="4"/>
      <c r="S23" s="37"/>
      <c r="T23" s="38" t="s">
        <v>18</v>
      </c>
      <c r="U23" s="37"/>
      <c r="V23" s="37"/>
      <c r="Y23" s="69"/>
      <c r="AA23" s="21"/>
      <c r="AB23" s="21"/>
      <c r="AC23" s="18"/>
      <c r="AD23" s="21"/>
      <c r="AE23" s="21"/>
      <c r="AF23" s="1"/>
      <c r="AG23" s="7"/>
    </row>
    <row r="24" spans="1:33">
      <c r="A24" s="15">
        <f>TIME(9,54,0)</f>
        <v>0.41250000000000003</v>
      </c>
      <c r="B24" s="38" t="s">
        <v>37</v>
      </c>
      <c r="C24" s="38" t="s">
        <v>30</v>
      </c>
      <c r="D24" s="44" t="s">
        <v>65</v>
      </c>
      <c r="E24" s="56" t="s">
        <v>6</v>
      </c>
      <c r="F24" s="38"/>
      <c r="G24" s="8"/>
      <c r="H24" s="8"/>
      <c r="I24" s="37" t="s">
        <v>17</v>
      </c>
      <c r="J24" s="37"/>
      <c r="K24" s="7"/>
      <c r="M24" s="15">
        <f>TIME(12,50,0)</f>
        <v>0.53472222222222221</v>
      </c>
      <c r="N24" s="37" t="s">
        <v>83</v>
      </c>
      <c r="O24" s="38" t="s">
        <v>30</v>
      </c>
      <c r="P24" s="44" t="s">
        <v>65</v>
      </c>
      <c r="Q24" s="38" t="s">
        <v>7</v>
      </c>
      <c r="R24" s="4"/>
      <c r="S24" s="37"/>
      <c r="T24" s="38" t="s">
        <v>18</v>
      </c>
      <c r="U24" s="37"/>
      <c r="V24" s="37"/>
      <c r="Y24" s="69"/>
      <c r="AA24" s="21"/>
      <c r="AB24" s="21"/>
      <c r="AC24" s="18"/>
      <c r="AD24" s="21"/>
      <c r="AE24" s="21"/>
      <c r="AF24" s="1"/>
      <c r="AG24" s="7"/>
    </row>
    <row r="25" spans="1:33">
      <c r="A25" s="15">
        <f>TIME(9,57,0)</f>
        <v>0.4145833333333333</v>
      </c>
      <c r="B25" s="38" t="s">
        <v>169</v>
      </c>
      <c r="C25" s="38" t="s">
        <v>163</v>
      </c>
      <c r="D25" s="44" t="s">
        <v>65</v>
      </c>
      <c r="E25" s="56" t="s">
        <v>6</v>
      </c>
      <c r="F25" s="38"/>
      <c r="G25" s="8"/>
      <c r="H25" s="8"/>
      <c r="I25" s="38" t="s">
        <v>17</v>
      </c>
      <c r="J25" s="37"/>
      <c r="K25" s="1"/>
      <c r="M25" s="15">
        <f>TIME(12,53,0)</f>
        <v>0.53680555555555554</v>
      </c>
      <c r="N25" s="38" t="s">
        <v>45</v>
      </c>
      <c r="O25" s="38" t="s">
        <v>5</v>
      </c>
      <c r="P25" s="44" t="s">
        <v>65</v>
      </c>
      <c r="Q25" s="38" t="s">
        <v>7</v>
      </c>
      <c r="R25" s="37"/>
      <c r="S25" s="37"/>
      <c r="T25" s="38" t="s">
        <v>18</v>
      </c>
      <c r="U25" s="37"/>
      <c r="V25" s="37"/>
      <c r="Y25" s="69"/>
    </row>
    <row r="26" spans="1:33" s="36" customFormat="1">
      <c r="A26" s="15">
        <f>TIME(10,0,0)</f>
        <v>0.41666666666666669</v>
      </c>
      <c r="B26" s="38" t="s">
        <v>70</v>
      </c>
      <c r="C26" s="38" t="s">
        <v>5</v>
      </c>
      <c r="D26" s="44" t="s">
        <v>65</v>
      </c>
      <c r="E26" s="38" t="s">
        <v>6</v>
      </c>
      <c r="F26" s="38"/>
      <c r="G26" s="37"/>
      <c r="H26" s="37"/>
      <c r="I26" s="37" t="s">
        <v>17</v>
      </c>
      <c r="J26" s="37"/>
      <c r="K26" s="1"/>
      <c r="M26" s="15">
        <f>TIME(12,56,0)</f>
        <v>0.53888888888888886</v>
      </c>
      <c r="N26" s="37" t="s">
        <v>85</v>
      </c>
      <c r="O26" s="38" t="s">
        <v>30</v>
      </c>
      <c r="P26" s="44" t="s">
        <v>65</v>
      </c>
      <c r="Q26" s="38" t="s">
        <v>7</v>
      </c>
      <c r="R26" s="8"/>
      <c r="S26" s="8"/>
      <c r="T26" s="8" t="s">
        <v>18</v>
      </c>
      <c r="U26" s="37"/>
      <c r="V26" s="8"/>
      <c r="Y26" s="69"/>
    </row>
    <row r="27" spans="1:33">
      <c r="A27" s="15">
        <f>TIME(10,3,0)</f>
        <v>0.41875000000000001</v>
      </c>
      <c r="B27" s="38" t="s">
        <v>68</v>
      </c>
      <c r="C27" s="38" t="s">
        <v>31</v>
      </c>
      <c r="D27" s="44" t="s">
        <v>65</v>
      </c>
      <c r="E27" s="38" t="s">
        <v>6</v>
      </c>
      <c r="F27" s="6"/>
      <c r="G27" s="6"/>
      <c r="H27" s="6"/>
      <c r="I27" s="8" t="s">
        <v>17</v>
      </c>
      <c r="J27" s="8"/>
      <c r="K27" s="1"/>
      <c r="M27" s="15">
        <f>TIME(12,59,0)</f>
        <v>0.54097222222222219</v>
      </c>
      <c r="N27" s="38" t="s">
        <v>22</v>
      </c>
      <c r="O27" s="38" t="s">
        <v>5</v>
      </c>
      <c r="P27" s="44" t="s">
        <v>65</v>
      </c>
      <c r="Q27" s="56" t="s">
        <v>7</v>
      </c>
      <c r="R27" s="4"/>
      <c r="S27" s="37"/>
      <c r="T27" s="4" t="s">
        <v>18</v>
      </c>
      <c r="U27" s="37"/>
      <c r="V27" s="37"/>
      <c r="Y27" s="69"/>
    </row>
    <row r="28" spans="1:33">
      <c r="A28" s="15">
        <f>TIME(10,6,0)</f>
        <v>0.42083333333333334</v>
      </c>
      <c r="B28" s="38" t="s">
        <v>170</v>
      </c>
      <c r="C28" s="38" t="s">
        <v>163</v>
      </c>
      <c r="D28" s="44" t="s">
        <v>65</v>
      </c>
      <c r="E28" s="38" t="s">
        <v>6</v>
      </c>
      <c r="F28" s="6"/>
      <c r="G28" s="6"/>
      <c r="H28" s="6"/>
      <c r="I28" s="8" t="s">
        <v>17</v>
      </c>
      <c r="J28" s="8"/>
      <c r="K28" s="1"/>
      <c r="M28" s="15">
        <v>4.3055555555555562E-2</v>
      </c>
      <c r="N28" s="37" t="s">
        <v>38</v>
      </c>
      <c r="O28" s="38" t="s">
        <v>30</v>
      </c>
      <c r="P28" s="44" t="s">
        <v>65</v>
      </c>
      <c r="Q28" s="56" t="s">
        <v>7</v>
      </c>
      <c r="R28" s="37"/>
      <c r="S28" s="37"/>
      <c r="T28" s="38" t="s">
        <v>18</v>
      </c>
      <c r="U28" s="37"/>
      <c r="V28" s="37"/>
      <c r="Y28" s="1"/>
    </row>
    <row r="29" spans="1:33">
      <c r="A29" s="15">
        <f>TIME(10,9,0)</f>
        <v>0.42291666666666666</v>
      </c>
      <c r="B29" s="38" t="s">
        <v>69</v>
      </c>
      <c r="C29" s="38" t="s">
        <v>5</v>
      </c>
      <c r="D29" s="44" t="s">
        <v>65</v>
      </c>
      <c r="E29" s="38" t="s">
        <v>6</v>
      </c>
      <c r="F29" s="38"/>
      <c r="G29" s="37" t="s">
        <v>16</v>
      </c>
      <c r="H29" s="8"/>
      <c r="I29" s="8"/>
      <c r="J29" s="8"/>
      <c r="K29" s="1"/>
      <c r="M29" s="15">
        <v>4.5138888888888888E-2</v>
      </c>
      <c r="N29" s="37" t="s">
        <v>164</v>
      </c>
      <c r="O29" s="38" t="s">
        <v>163</v>
      </c>
      <c r="P29" s="44" t="s">
        <v>65</v>
      </c>
      <c r="Q29" s="56" t="s">
        <v>7</v>
      </c>
      <c r="R29" s="37"/>
      <c r="S29" s="37"/>
      <c r="T29" s="38" t="s">
        <v>18</v>
      </c>
      <c r="U29" s="37"/>
      <c r="V29" s="37"/>
    </row>
    <row r="30" spans="1:33">
      <c r="A30" s="15">
        <f>TIME(10,12,0)</f>
        <v>0.42499999999999999</v>
      </c>
      <c r="B30" s="38" t="s">
        <v>66</v>
      </c>
      <c r="C30" s="38" t="s">
        <v>30</v>
      </c>
      <c r="D30" s="44" t="s">
        <v>65</v>
      </c>
      <c r="E30" s="38" t="s">
        <v>6</v>
      </c>
      <c r="F30" s="6"/>
      <c r="G30" s="6"/>
      <c r="H30" s="38"/>
      <c r="I30" s="4" t="s">
        <v>17</v>
      </c>
      <c r="J30" s="37"/>
      <c r="K30" s="1"/>
      <c r="M30" s="15">
        <v>4.7222222222222221E-2</v>
      </c>
      <c r="N30" s="37" t="s">
        <v>95</v>
      </c>
      <c r="O30" s="38" t="s">
        <v>31</v>
      </c>
      <c r="P30" s="44" t="s">
        <v>65</v>
      </c>
      <c r="Q30" s="56" t="s">
        <v>7</v>
      </c>
      <c r="R30" s="37"/>
      <c r="S30" s="37"/>
      <c r="T30" s="38" t="s">
        <v>18</v>
      </c>
      <c r="U30" s="37"/>
      <c r="V30" s="37"/>
      <c r="Y30" s="71"/>
    </row>
    <row r="31" spans="1:33" ht="12" customHeight="1">
      <c r="A31" s="15">
        <f>TIME(10,15,0)</f>
        <v>0.42708333333333331</v>
      </c>
      <c r="B31" s="38" t="s">
        <v>41</v>
      </c>
      <c r="C31" s="38" t="s">
        <v>5</v>
      </c>
      <c r="D31" s="44" t="s">
        <v>65</v>
      </c>
      <c r="E31" s="38" t="s">
        <v>6</v>
      </c>
      <c r="F31" s="6"/>
      <c r="G31" s="6"/>
      <c r="H31" s="38"/>
      <c r="I31" s="4" t="s">
        <v>17</v>
      </c>
      <c r="J31" s="37"/>
      <c r="K31" s="14"/>
      <c r="M31" s="42" t="s">
        <v>92</v>
      </c>
      <c r="N31" s="40" t="s">
        <v>91</v>
      </c>
      <c r="O31" s="5"/>
      <c r="P31" s="6"/>
      <c r="Q31" s="5"/>
      <c r="R31" s="37"/>
      <c r="S31" s="37"/>
      <c r="T31" s="37"/>
      <c r="U31" s="26"/>
      <c r="V31" s="37"/>
      <c r="W31" s="12"/>
      <c r="Y31" s="71"/>
    </row>
    <row r="32" spans="1:33">
      <c r="A32" s="15">
        <v>0.4291666666666667</v>
      </c>
      <c r="B32" s="38" t="s">
        <v>171</v>
      </c>
      <c r="C32" s="38" t="s">
        <v>163</v>
      </c>
      <c r="D32" s="44" t="s">
        <v>65</v>
      </c>
      <c r="E32" s="38" t="s">
        <v>6</v>
      </c>
      <c r="F32" s="6"/>
      <c r="G32" s="6"/>
      <c r="H32" s="38"/>
      <c r="I32" s="4" t="s">
        <v>17</v>
      </c>
      <c r="J32" s="37"/>
      <c r="K32" s="1"/>
      <c r="M32" s="15">
        <f>TIME(1,16,0)</f>
        <v>5.2777777777777778E-2</v>
      </c>
      <c r="N32" s="37" t="s">
        <v>93</v>
      </c>
      <c r="O32" s="5" t="s">
        <v>30</v>
      </c>
      <c r="P32" s="6" t="s">
        <v>71</v>
      </c>
      <c r="Q32" s="5" t="s">
        <v>7</v>
      </c>
      <c r="R32" s="37"/>
      <c r="S32" s="37"/>
      <c r="T32" s="38" t="s">
        <v>18</v>
      </c>
      <c r="U32" s="26"/>
      <c r="V32" s="37"/>
      <c r="Y32" s="71"/>
    </row>
    <row r="33" spans="1:32">
      <c r="A33" s="15">
        <f>TIME(10,21,0)</f>
        <v>0.43124999999999997</v>
      </c>
      <c r="B33" s="38" t="s">
        <v>49</v>
      </c>
      <c r="C33" s="38" t="s">
        <v>31</v>
      </c>
      <c r="D33" s="37" t="s">
        <v>65</v>
      </c>
      <c r="E33" s="38" t="s">
        <v>6</v>
      </c>
      <c r="F33" s="38"/>
      <c r="G33" s="38"/>
      <c r="H33" s="4"/>
      <c r="I33" s="37" t="s">
        <v>17</v>
      </c>
      <c r="J33" s="37"/>
      <c r="K33" s="7"/>
      <c r="L33" s="1"/>
      <c r="M33" s="15">
        <f>TIME(1,19,0)</f>
        <v>5.486111111111111E-2</v>
      </c>
      <c r="N33" s="38" t="s">
        <v>47</v>
      </c>
      <c r="O33" s="38" t="s">
        <v>5</v>
      </c>
      <c r="P33" s="44" t="s">
        <v>71</v>
      </c>
      <c r="Q33" s="38" t="s">
        <v>7</v>
      </c>
      <c r="R33" s="4"/>
      <c r="S33" s="38"/>
      <c r="T33" s="4" t="s">
        <v>18</v>
      </c>
      <c r="U33" s="37"/>
      <c r="V33" s="37"/>
      <c r="Y33" s="71"/>
    </row>
    <row r="34" spans="1:32">
      <c r="A34" s="15">
        <f>TIME(10,24,0)</f>
        <v>0.43333333333333335</v>
      </c>
      <c r="B34" s="38" t="s">
        <v>43</v>
      </c>
      <c r="C34" s="5" t="s">
        <v>5</v>
      </c>
      <c r="D34" s="44" t="s">
        <v>65</v>
      </c>
      <c r="E34" s="5" t="s">
        <v>6</v>
      </c>
      <c r="F34" s="37"/>
      <c r="G34" s="37"/>
      <c r="H34" s="5"/>
      <c r="I34" s="37" t="s">
        <v>17</v>
      </c>
      <c r="J34" s="37"/>
      <c r="K34" s="1"/>
      <c r="L34" s="1"/>
      <c r="M34" s="15">
        <f>TIME(1,21,0)</f>
        <v>5.6250000000000001E-2</v>
      </c>
      <c r="N34" s="63" t="s">
        <v>28</v>
      </c>
      <c r="O34" s="38" t="s">
        <v>30</v>
      </c>
      <c r="P34" s="44" t="s">
        <v>71</v>
      </c>
      <c r="Q34" s="38" t="s">
        <v>7</v>
      </c>
      <c r="R34" s="37"/>
      <c r="S34" s="37"/>
      <c r="T34" s="38" t="s">
        <v>18</v>
      </c>
      <c r="U34" s="37"/>
      <c r="V34" s="37"/>
      <c r="Y34" s="71"/>
    </row>
    <row r="35" spans="1:32" ht="12.75" customHeight="1">
      <c r="A35" s="15">
        <v>0.43541666666666662</v>
      </c>
      <c r="B35" s="38" t="s">
        <v>172</v>
      </c>
      <c r="C35" s="5" t="s">
        <v>163</v>
      </c>
      <c r="D35" s="44" t="s">
        <v>65</v>
      </c>
      <c r="E35" s="5" t="s">
        <v>6</v>
      </c>
      <c r="F35" s="37"/>
      <c r="G35" s="37"/>
      <c r="H35" s="5"/>
      <c r="I35" s="38" t="s">
        <v>17</v>
      </c>
      <c r="J35" s="37"/>
      <c r="K35" s="1"/>
      <c r="L35" s="1"/>
      <c r="M35" s="15">
        <f>TIME(1,24,0)</f>
        <v>5.8333333333333327E-2</v>
      </c>
      <c r="N35" s="38" t="s">
        <v>20</v>
      </c>
      <c r="O35" s="38" t="s">
        <v>30</v>
      </c>
      <c r="P35" s="44" t="s">
        <v>71</v>
      </c>
      <c r="Q35" s="38" t="s">
        <v>7</v>
      </c>
      <c r="R35" s="37"/>
      <c r="S35" s="37"/>
      <c r="T35" s="38" t="s">
        <v>18</v>
      </c>
      <c r="U35" s="37"/>
      <c r="V35" s="37"/>
      <c r="Y35" s="71"/>
    </row>
    <row r="36" spans="1:32" ht="12.75" customHeight="1">
      <c r="A36" s="15">
        <f>TIME(10,30,0)</f>
        <v>0.4375</v>
      </c>
      <c r="B36" s="38" t="s">
        <v>36</v>
      </c>
      <c r="C36" s="38" t="s">
        <v>30</v>
      </c>
      <c r="D36" s="44" t="s">
        <v>65</v>
      </c>
      <c r="E36" s="38" t="s">
        <v>6</v>
      </c>
      <c r="F36" s="38"/>
      <c r="G36" s="4"/>
      <c r="H36" s="4"/>
      <c r="I36" s="37" t="s">
        <v>17</v>
      </c>
      <c r="J36" s="37"/>
      <c r="K36" s="1"/>
      <c r="L36" s="2"/>
      <c r="M36" s="15">
        <f>TIME(1,27,0)</f>
        <v>6.0416666666666667E-2</v>
      </c>
      <c r="N36" s="38" t="s">
        <v>34</v>
      </c>
      <c r="O36" s="5" t="s">
        <v>32</v>
      </c>
      <c r="P36" s="38" t="s">
        <v>71</v>
      </c>
      <c r="Q36" s="5" t="s">
        <v>7</v>
      </c>
      <c r="R36" s="37"/>
      <c r="S36" s="37"/>
      <c r="T36" s="38" t="s">
        <v>18</v>
      </c>
      <c r="U36" s="37"/>
      <c r="V36" s="37"/>
      <c r="X36" s="2"/>
      <c r="Y36" s="71"/>
      <c r="Z36" s="2"/>
      <c r="AA36" s="1"/>
      <c r="AB36" s="1"/>
      <c r="AC36" s="1"/>
      <c r="AD36" s="1"/>
      <c r="AE36" s="1"/>
      <c r="AF36" s="1"/>
    </row>
    <row r="37" spans="1:32">
      <c r="A37" s="15">
        <f>TIME(10,33,0)</f>
        <v>0.43958333333333338</v>
      </c>
      <c r="B37" s="38" t="s">
        <v>46</v>
      </c>
      <c r="C37" s="38" t="s">
        <v>5</v>
      </c>
      <c r="D37" s="44" t="s">
        <v>65</v>
      </c>
      <c r="E37" s="38" t="s">
        <v>6</v>
      </c>
      <c r="F37" s="8"/>
      <c r="G37" s="8"/>
      <c r="H37" s="8"/>
      <c r="I37" s="37" t="s">
        <v>17</v>
      </c>
      <c r="J37" s="37"/>
      <c r="K37" s="1"/>
      <c r="L37" s="13"/>
      <c r="M37" s="15">
        <f>TIME(1,30,0)</f>
        <v>6.25E-2</v>
      </c>
      <c r="N37" s="63" t="s">
        <v>11</v>
      </c>
      <c r="O37" s="5" t="s">
        <v>30</v>
      </c>
      <c r="P37" s="6" t="s">
        <v>71</v>
      </c>
      <c r="Q37" s="5" t="s">
        <v>7</v>
      </c>
      <c r="R37" s="37"/>
      <c r="S37" s="37"/>
      <c r="T37" s="28" t="s">
        <v>18</v>
      </c>
      <c r="U37" s="37"/>
      <c r="V37" s="37"/>
      <c r="Y37" s="71"/>
    </row>
    <row r="38" spans="1:32" s="36" customFormat="1">
      <c r="A38" s="15">
        <f>TIME(10,36,0)</f>
        <v>0.44166666666666665</v>
      </c>
      <c r="B38" s="38" t="s">
        <v>67</v>
      </c>
      <c r="C38" s="38" t="s">
        <v>32</v>
      </c>
      <c r="D38" s="44" t="s">
        <v>65</v>
      </c>
      <c r="E38" s="38" t="s">
        <v>6</v>
      </c>
      <c r="F38" s="38"/>
      <c r="G38" s="4"/>
      <c r="H38" s="8"/>
      <c r="I38" s="6" t="s">
        <v>17</v>
      </c>
      <c r="J38" s="6"/>
      <c r="K38" s="21"/>
      <c r="L38" s="13"/>
      <c r="M38" s="15">
        <f>TIME(1,33,0)</f>
        <v>6.458333333333334E-2</v>
      </c>
      <c r="N38" s="38" t="s">
        <v>50</v>
      </c>
      <c r="O38" s="5" t="s">
        <v>31</v>
      </c>
      <c r="P38" s="6" t="s">
        <v>71</v>
      </c>
      <c r="Q38" s="5" t="s">
        <v>7</v>
      </c>
      <c r="R38" s="37"/>
      <c r="S38" s="37"/>
      <c r="T38" s="28" t="s">
        <v>18</v>
      </c>
      <c r="U38" s="37"/>
      <c r="V38" s="37"/>
      <c r="Y38" s="71"/>
    </row>
    <row r="39" spans="1:32" s="36" customFormat="1">
      <c r="A39" s="15">
        <v>0.44375000000000003</v>
      </c>
      <c r="B39" s="38" t="s">
        <v>173</v>
      </c>
      <c r="C39" s="38" t="s">
        <v>163</v>
      </c>
      <c r="D39" s="44" t="s">
        <v>65</v>
      </c>
      <c r="E39" s="38" t="s">
        <v>6</v>
      </c>
      <c r="F39" s="38"/>
      <c r="G39" s="4"/>
      <c r="H39" s="8"/>
      <c r="I39" s="6" t="s">
        <v>17</v>
      </c>
      <c r="J39" s="6"/>
      <c r="K39" s="1"/>
      <c r="L39" s="13"/>
      <c r="M39" s="15">
        <f>TIME(1,36,0)</f>
        <v>6.6666666666666666E-2</v>
      </c>
      <c r="N39" s="63" t="s">
        <v>94</v>
      </c>
      <c r="O39" s="5" t="s">
        <v>30</v>
      </c>
      <c r="P39" s="6" t="s">
        <v>71</v>
      </c>
      <c r="Q39" s="5" t="s">
        <v>7</v>
      </c>
      <c r="R39" s="37"/>
      <c r="S39" s="37"/>
      <c r="T39" s="28" t="s">
        <v>18</v>
      </c>
      <c r="U39" s="37"/>
      <c r="V39" s="37"/>
      <c r="Y39" s="71"/>
    </row>
    <row r="40" spans="1:32" s="36" customFormat="1">
      <c r="A40" s="42" t="s">
        <v>92</v>
      </c>
      <c r="B40" s="30" t="s">
        <v>181</v>
      </c>
      <c r="C40" s="38"/>
      <c r="D40" s="44"/>
      <c r="E40" s="38"/>
      <c r="F40" s="8"/>
      <c r="G40" s="8"/>
      <c r="H40" s="6"/>
      <c r="I40" s="37"/>
      <c r="J40" s="37"/>
      <c r="K40" s="1"/>
      <c r="L40" s="13"/>
      <c r="M40" s="15">
        <f>TIME(1,39,0)</f>
        <v>6.8749999999999992E-2</v>
      </c>
      <c r="N40" s="37" t="s">
        <v>51</v>
      </c>
      <c r="O40" s="5" t="s">
        <v>31</v>
      </c>
      <c r="P40" s="6" t="s">
        <v>71</v>
      </c>
      <c r="Q40" s="5" t="s">
        <v>7</v>
      </c>
      <c r="R40" s="37"/>
      <c r="S40" s="37"/>
      <c r="T40" s="28" t="s">
        <v>18</v>
      </c>
      <c r="U40" s="37"/>
      <c r="V40" s="37"/>
      <c r="Y40" s="71"/>
    </row>
    <row r="41" spans="1:32" s="36" customFormat="1">
      <c r="A41" s="15">
        <f>TIME(10,48,0)</f>
        <v>0.45</v>
      </c>
      <c r="B41" s="63" t="s">
        <v>72</v>
      </c>
      <c r="C41" s="38" t="s">
        <v>30</v>
      </c>
      <c r="D41" s="44" t="s">
        <v>71</v>
      </c>
      <c r="E41" s="38" t="s">
        <v>6</v>
      </c>
      <c r="F41" s="8"/>
      <c r="G41" s="8"/>
      <c r="H41" s="4"/>
      <c r="I41" s="8" t="s">
        <v>17</v>
      </c>
      <c r="J41" s="8"/>
      <c r="K41" s="1"/>
      <c r="L41" s="13"/>
      <c r="M41" s="15">
        <f>TIME(1,42,0)</f>
        <v>7.0833333333333331E-2</v>
      </c>
      <c r="N41" s="37" t="s">
        <v>40</v>
      </c>
      <c r="O41" s="5" t="s">
        <v>30</v>
      </c>
      <c r="P41" s="44" t="s">
        <v>71</v>
      </c>
      <c r="Q41" s="5" t="s">
        <v>7</v>
      </c>
      <c r="R41" s="37"/>
      <c r="S41" s="37"/>
      <c r="T41" s="28" t="s">
        <v>18</v>
      </c>
      <c r="U41" s="37"/>
      <c r="V41" s="37"/>
    </row>
    <row r="42" spans="1:32" s="36" customFormat="1">
      <c r="A42" s="15">
        <f>TIME(10,51,0)</f>
        <v>0.45208333333333334</v>
      </c>
      <c r="B42" s="37" t="s">
        <v>74</v>
      </c>
      <c r="C42" s="38" t="s">
        <v>31</v>
      </c>
      <c r="D42" s="44" t="s">
        <v>71</v>
      </c>
      <c r="E42" s="38" t="s">
        <v>6</v>
      </c>
      <c r="F42" s="38"/>
      <c r="G42" s="37"/>
      <c r="H42" s="8"/>
      <c r="I42" s="38" t="s">
        <v>17</v>
      </c>
      <c r="J42" s="37"/>
      <c r="K42" s="1"/>
      <c r="L42" s="13"/>
      <c r="M42" s="15" t="s">
        <v>92</v>
      </c>
      <c r="N42" s="86" t="s">
        <v>96</v>
      </c>
      <c r="O42" s="86"/>
      <c r="P42" s="86"/>
      <c r="Q42" s="86"/>
      <c r="R42" s="86"/>
      <c r="S42" s="86"/>
      <c r="T42" s="86"/>
      <c r="U42" s="86"/>
      <c r="V42" s="86"/>
    </row>
    <row r="43" spans="1:32" s="36" customFormat="1">
      <c r="A43" s="15">
        <v>0.45416666666666666</v>
      </c>
      <c r="B43" s="37" t="s">
        <v>176</v>
      </c>
      <c r="C43" s="38" t="s">
        <v>163</v>
      </c>
      <c r="D43" s="44" t="s">
        <v>71</v>
      </c>
      <c r="E43" s="38" t="s">
        <v>6</v>
      </c>
      <c r="F43" s="38"/>
      <c r="G43" s="37"/>
      <c r="H43" s="8"/>
      <c r="I43" s="38" t="s">
        <v>17</v>
      </c>
      <c r="J43" s="37"/>
      <c r="K43" s="1"/>
      <c r="L43" s="13"/>
      <c r="M43" s="15">
        <f>TIME(1,50,0)</f>
        <v>7.6388888888888895E-2</v>
      </c>
      <c r="N43" s="37" t="s">
        <v>93</v>
      </c>
      <c r="O43" s="5" t="s">
        <v>30</v>
      </c>
      <c r="P43" s="6" t="s">
        <v>71</v>
      </c>
      <c r="Q43" s="5" t="s">
        <v>7</v>
      </c>
      <c r="R43" s="38"/>
      <c r="S43" s="37"/>
      <c r="T43" s="4"/>
      <c r="U43" s="4" t="s">
        <v>17</v>
      </c>
      <c r="V43" s="4"/>
      <c r="Y43" s="69"/>
    </row>
    <row r="44" spans="1:32" s="36" customFormat="1">
      <c r="A44" s="15">
        <f>TIME(10,57,0)</f>
        <v>0.45624999999999999</v>
      </c>
      <c r="B44" s="37" t="s">
        <v>25</v>
      </c>
      <c r="C44" s="38" t="s">
        <v>30</v>
      </c>
      <c r="D44" s="44" t="s">
        <v>71</v>
      </c>
      <c r="E44" s="38" t="s">
        <v>6</v>
      </c>
      <c r="F44" s="38"/>
      <c r="G44" s="37"/>
      <c r="H44" s="8"/>
      <c r="I44" s="38" t="s">
        <v>17</v>
      </c>
      <c r="J44" s="37"/>
      <c r="K44" s="1"/>
      <c r="L44" s="13"/>
      <c r="M44" s="15">
        <f>TIME(1,53,0)</f>
        <v>7.8472222222222221E-2</v>
      </c>
      <c r="N44" s="38" t="s">
        <v>47</v>
      </c>
      <c r="O44" s="38" t="s">
        <v>5</v>
      </c>
      <c r="P44" s="44" t="s">
        <v>71</v>
      </c>
      <c r="Q44" s="38" t="s">
        <v>7</v>
      </c>
      <c r="R44" s="38"/>
      <c r="S44" s="37"/>
      <c r="T44" s="38"/>
      <c r="U44" s="38" t="s">
        <v>17</v>
      </c>
      <c r="V44" s="38"/>
      <c r="Y44" s="69"/>
      <c r="Z44" s="54"/>
    </row>
    <row r="45" spans="1:32">
      <c r="A45" s="15">
        <v>0.45833333333333331</v>
      </c>
      <c r="B45" s="37" t="s">
        <v>175</v>
      </c>
      <c r="C45" s="38" t="s">
        <v>163</v>
      </c>
      <c r="D45" s="44" t="s">
        <v>71</v>
      </c>
      <c r="E45" s="38" t="s">
        <v>6</v>
      </c>
      <c r="F45" s="38"/>
      <c r="G45" s="37"/>
      <c r="H45" s="8"/>
      <c r="I45" s="38" t="s">
        <v>17</v>
      </c>
      <c r="J45" s="37"/>
      <c r="L45" s="1"/>
      <c r="M45" s="15">
        <f>TIME(1,56,0)</f>
        <v>8.0555555555555561E-2</v>
      </c>
      <c r="N45" s="63" t="s">
        <v>28</v>
      </c>
      <c r="O45" s="38" t="s">
        <v>30</v>
      </c>
      <c r="P45" s="44" t="s">
        <v>71</v>
      </c>
      <c r="Q45" s="38" t="s">
        <v>7</v>
      </c>
      <c r="R45" s="38"/>
      <c r="S45" s="37"/>
      <c r="T45" s="4"/>
      <c r="U45" s="4" t="s">
        <v>17</v>
      </c>
      <c r="V45" s="4"/>
      <c r="W45" s="36"/>
      <c r="Y45" s="69"/>
      <c r="AB45" s="21"/>
      <c r="AC45" s="21"/>
    </row>
    <row r="46" spans="1:32" s="36" customFormat="1">
      <c r="A46" s="15">
        <v>0.4604166666666667</v>
      </c>
      <c r="B46" s="38" t="s">
        <v>75</v>
      </c>
      <c r="C46" s="5" t="s">
        <v>5</v>
      </c>
      <c r="D46" s="44" t="s">
        <v>71</v>
      </c>
      <c r="E46" s="38" t="s">
        <v>6</v>
      </c>
      <c r="F46" s="6"/>
      <c r="G46" s="6"/>
      <c r="H46" s="6"/>
      <c r="I46" s="38" t="s">
        <v>17</v>
      </c>
      <c r="J46" s="37"/>
      <c r="L46" s="1"/>
      <c r="M46" s="15">
        <f>TIME(1,59,0)</f>
        <v>8.2638888888888887E-2</v>
      </c>
      <c r="N46" s="38" t="s">
        <v>20</v>
      </c>
      <c r="O46" s="38" t="s">
        <v>30</v>
      </c>
      <c r="P46" s="44" t="s">
        <v>71</v>
      </c>
      <c r="Q46" s="38" t="s">
        <v>7</v>
      </c>
      <c r="R46" s="38"/>
      <c r="S46" s="37"/>
      <c r="T46" s="4"/>
      <c r="U46" s="4" t="s">
        <v>17</v>
      </c>
      <c r="V46" s="4"/>
      <c r="Y46" s="69"/>
      <c r="AB46" s="21"/>
      <c r="AC46" s="21"/>
    </row>
    <row r="47" spans="1:32" s="36" customFormat="1">
      <c r="A47" s="15">
        <v>0.46249999999999997</v>
      </c>
      <c r="B47" s="38" t="s">
        <v>174</v>
      </c>
      <c r="C47" s="38" t="s">
        <v>163</v>
      </c>
      <c r="D47" s="38" t="s">
        <v>71</v>
      </c>
      <c r="E47" s="38" t="s">
        <v>6</v>
      </c>
      <c r="F47" s="37"/>
      <c r="G47" s="37"/>
      <c r="H47" s="37"/>
      <c r="I47" s="38" t="s">
        <v>17</v>
      </c>
      <c r="J47" s="37"/>
      <c r="L47" s="1"/>
      <c r="M47" s="15">
        <f>TIME(2,2,0)</f>
        <v>8.4722222222222213E-2</v>
      </c>
      <c r="N47" s="38" t="s">
        <v>34</v>
      </c>
      <c r="O47" s="5" t="s">
        <v>31</v>
      </c>
      <c r="P47" s="38" t="s">
        <v>71</v>
      </c>
      <c r="Q47" s="5" t="s">
        <v>7</v>
      </c>
      <c r="R47" s="5"/>
      <c r="S47" s="5"/>
      <c r="T47" s="5"/>
      <c r="U47" s="5" t="s">
        <v>17</v>
      </c>
      <c r="V47" s="5"/>
      <c r="Y47" s="69"/>
      <c r="AB47" s="21"/>
      <c r="AC47" s="21"/>
    </row>
    <row r="48" spans="1:32" s="36" customFormat="1">
      <c r="A48" s="15">
        <v>0.46458333333333335</v>
      </c>
      <c r="B48" s="37" t="s">
        <v>73</v>
      </c>
      <c r="C48" s="38" t="s">
        <v>30</v>
      </c>
      <c r="D48" s="38" t="s">
        <v>71</v>
      </c>
      <c r="E48" s="38" t="s">
        <v>6</v>
      </c>
      <c r="F48" s="37"/>
      <c r="G48" s="37"/>
      <c r="H48" s="37"/>
      <c r="I48" s="38" t="s">
        <v>17</v>
      </c>
      <c r="J48" s="37"/>
      <c r="L48" s="1"/>
      <c r="M48" s="15">
        <f>TIME(2,5,0)</f>
        <v>8.6805555555555566E-2</v>
      </c>
      <c r="N48" s="63" t="s">
        <v>11</v>
      </c>
      <c r="O48" s="5" t="s">
        <v>30</v>
      </c>
      <c r="P48" s="6" t="s">
        <v>71</v>
      </c>
      <c r="Q48" s="5" t="s">
        <v>7</v>
      </c>
      <c r="R48" s="6"/>
      <c r="S48" s="6"/>
      <c r="T48" s="6"/>
      <c r="U48" s="6" t="s">
        <v>17</v>
      </c>
      <c r="V48" s="6"/>
      <c r="Y48" s="69"/>
      <c r="AB48" s="21"/>
      <c r="AC48" s="21"/>
    </row>
    <row r="49" spans="1:32" s="36" customFormat="1">
      <c r="A49" s="15">
        <v>0.46666666666666662</v>
      </c>
      <c r="B49" s="37" t="s">
        <v>178</v>
      </c>
      <c r="C49" s="38" t="s">
        <v>163</v>
      </c>
      <c r="D49" s="38" t="s">
        <v>8</v>
      </c>
      <c r="E49" s="38" t="s">
        <v>6</v>
      </c>
      <c r="F49" s="37"/>
      <c r="G49" s="37"/>
      <c r="H49" s="37"/>
      <c r="I49" s="38"/>
      <c r="J49" s="38" t="s">
        <v>27</v>
      </c>
      <c r="L49" s="1"/>
      <c r="M49" s="15">
        <f>TIME(2,8,0)</f>
        <v>8.8888888888888892E-2</v>
      </c>
      <c r="N49" s="38" t="s">
        <v>50</v>
      </c>
      <c r="O49" s="5" t="s">
        <v>31</v>
      </c>
      <c r="P49" s="6" t="s">
        <v>71</v>
      </c>
      <c r="Q49" s="5" t="s">
        <v>7</v>
      </c>
      <c r="R49" s="5"/>
      <c r="S49" s="4"/>
      <c r="T49" s="4"/>
      <c r="U49" s="38" t="s">
        <v>17</v>
      </c>
      <c r="V49" s="37"/>
      <c r="Y49" s="69"/>
      <c r="AB49" s="21"/>
      <c r="AC49" s="21"/>
    </row>
    <row r="50" spans="1:32" s="36" customFormat="1">
      <c r="A50" s="15">
        <v>0.46875</v>
      </c>
      <c r="B50" s="38" t="s">
        <v>48</v>
      </c>
      <c r="C50" s="5" t="s">
        <v>5</v>
      </c>
      <c r="D50" s="6" t="s">
        <v>8</v>
      </c>
      <c r="E50" s="38" t="s">
        <v>6</v>
      </c>
      <c r="F50" s="37"/>
      <c r="G50" s="37"/>
      <c r="H50" s="26"/>
      <c r="I50" s="37"/>
      <c r="J50" s="38" t="s">
        <v>27</v>
      </c>
      <c r="L50" s="1"/>
      <c r="M50" s="15">
        <f>TIME(2,11,0)</f>
        <v>9.0972222222222218E-2</v>
      </c>
      <c r="N50" s="63" t="s">
        <v>94</v>
      </c>
      <c r="O50" s="5" t="s">
        <v>30</v>
      </c>
      <c r="P50" s="6" t="s">
        <v>71</v>
      </c>
      <c r="Q50" s="5" t="s">
        <v>7</v>
      </c>
      <c r="R50" s="5"/>
      <c r="S50" s="5"/>
      <c r="T50" s="5"/>
      <c r="U50" s="5" t="s">
        <v>17</v>
      </c>
      <c r="V50" s="5"/>
      <c r="Y50" s="69"/>
      <c r="AB50" s="21"/>
      <c r="AC50" s="21"/>
    </row>
    <row r="51" spans="1:32" s="36" customFormat="1">
      <c r="A51" s="15">
        <v>0.47083333333333338</v>
      </c>
      <c r="B51" s="38" t="s">
        <v>177</v>
      </c>
      <c r="C51" s="5" t="s">
        <v>163</v>
      </c>
      <c r="D51" s="6" t="s">
        <v>8</v>
      </c>
      <c r="E51" s="38" t="s">
        <v>6</v>
      </c>
      <c r="F51" s="37"/>
      <c r="G51" s="37"/>
      <c r="H51" s="26"/>
      <c r="I51" s="37"/>
      <c r="J51" s="38" t="s">
        <v>27</v>
      </c>
      <c r="L51" s="1"/>
      <c r="M51" s="15">
        <f>TIME(2,14,0)</f>
        <v>9.3055555555555558E-2</v>
      </c>
      <c r="N51" s="37" t="s">
        <v>51</v>
      </c>
      <c r="O51" s="5" t="s">
        <v>31</v>
      </c>
      <c r="P51" s="6" t="s">
        <v>71</v>
      </c>
      <c r="Q51" s="5" t="s">
        <v>7</v>
      </c>
      <c r="R51" s="5"/>
      <c r="S51" s="5"/>
      <c r="T51" s="26"/>
      <c r="U51" s="5" t="s">
        <v>17</v>
      </c>
      <c r="V51" s="26"/>
      <c r="Y51" s="69"/>
      <c r="AB51" s="21"/>
      <c r="AC51" s="21"/>
    </row>
    <row r="52" spans="1:32" ht="12.75" customHeight="1">
      <c r="A52" s="15">
        <v>0.47291666666666665</v>
      </c>
      <c r="B52" s="38" t="s">
        <v>179</v>
      </c>
      <c r="C52" s="5" t="s">
        <v>163</v>
      </c>
      <c r="D52" s="6" t="s">
        <v>8</v>
      </c>
      <c r="E52" s="38" t="s">
        <v>6</v>
      </c>
      <c r="F52" s="37"/>
      <c r="G52" s="37"/>
      <c r="H52" s="26"/>
      <c r="I52" s="38" t="s">
        <v>17</v>
      </c>
      <c r="J52" s="38"/>
      <c r="L52" s="13"/>
      <c r="M52" s="34">
        <f>TIME(2,17,0)</f>
        <v>9.5138888888888884E-2</v>
      </c>
      <c r="N52" s="37" t="s">
        <v>40</v>
      </c>
      <c r="O52" s="5" t="s">
        <v>30</v>
      </c>
      <c r="P52" s="44" t="s">
        <v>71</v>
      </c>
      <c r="Q52" s="5" t="s">
        <v>7</v>
      </c>
      <c r="R52" s="5"/>
      <c r="S52" s="5"/>
      <c r="T52" s="5"/>
      <c r="U52" s="5" t="s">
        <v>17</v>
      </c>
      <c r="V52" s="5"/>
      <c r="W52" s="36"/>
      <c r="Y52" s="70"/>
      <c r="AB52" s="21"/>
      <c r="AC52" s="21"/>
    </row>
    <row r="53" spans="1:32" ht="12.75" customHeight="1">
      <c r="A53" s="15">
        <v>0.47500000000000003</v>
      </c>
      <c r="B53" s="38" t="s">
        <v>76</v>
      </c>
      <c r="C53" s="5" t="s">
        <v>31</v>
      </c>
      <c r="D53" s="6" t="s">
        <v>8</v>
      </c>
      <c r="E53" s="38" t="s">
        <v>6</v>
      </c>
      <c r="F53" s="37"/>
      <c r="G53" s="37"/>
      <c r="H53" s="26"/>
      <c r="I53" s="38" t="s">
        <v>17</v>
      </c>
      <c r="J53" s="37"/>
      <c r="L53" s="1"/>
      <c r="M53" s="50">
        <v>0.60416666666666663</v>
      </c>
      <c r="N53" s="81" t="s">
        <v>77</v>
      </c>
      <c r="O53" s="81"/>
      <c r="P53" s="81"/>
      <c r="Q53" s="81"/>
      <c r="R53" s="81"/>
      <c r="S53" s="81"/>
      <c r="T53" s="81"/>
      <c r="U53" s="81"/>
      <c r="V53" s="81"/>
      <c r="Y53" s="69"/>
      <c r="AB53" s="21"/>
      <c r="AC53" s="21"/>
      <c r="AE53" s="21"/>
      <c r="AF53" s="21"/>
    </row>
    <row r="54" spans="1:32">
      <c r="A54" s="15">
        <v>0.4770833333333333</v>
      </c>
      <c r="B54" s="38" t="s">
        <v>180</v>
      </c>
      <c r="C54" s="5" t="s">
        <v>163</v>
      </c>
      <c r="D54" s="6" t="s">
        <v>8</v>
      </c>
      <c r="E54" s="38" t="s">
        <v>6</v>
      </c>
      <c r="F54" s="37"/>
      <c r="G54" s="37"/>
      <c r="H54" s="26"/>
      <c r="I54" s="38" t="s">
        <v>17</v>
      </c>
      <c r="J54" s="37"/>
      <c r="L54" s="1"/>
      <c r="AB54" s="21"/>
      <c r="AC54" s="21"/>
      <c r="AE54" s="21"/>
      <c r="AF54" s="21"/>
    </row>
    <row r="55" spans="1:32">
      <c r="A55" s="50">
        <f>TIME(11,30,0)</f>
        <v>0.47916666666666669</v>
      </c>
      <c r="B55" s="84" t="s">
        <v>77</v>
      </c>
      <c r="C55" s="85"/>
      <c r="D55" s="85"/>
      <c r="E55" s="85"/>
      <c r="F55" s="85"/>
      <c r="G55" s="85"/>
      <c r="H55" s="85"/>
      <c r="I55" s="85"/>
      <c r="J55" s="85"/>
      <c r="L55" s="1"/>
      <c r="X55" s="1"/>
      <c r="AB55" s="21"/>
      <c r="AC55" s="21"/>
      <c r="AE55" s="21"/>
      <c r="AF55" s="21"/>
    </row>
    <row r="56" spans="1:32">
      <c r="L56" s="1"/>
      <c r="AB56" s="21"/>
      <c r="AC56" s="21"/>
    </row>
    <row r="57" spans="1:32" s="36" customFormat="1">
      <c r="L57" s="1"/>
      <c r="AB57" s="21"/>
      <c r="AC57" s="21"/>
    </row>
    <row r="58" spans="1:32">
      <c r="L58" s="1"/>
      <c r="AB58" s="23"/>
      <c r="AC58" s="23"/>
    </row>
    <row r="59" spans="1:32">
      <c r="L59" s="1"/>
      <c r="W59" s="36"/>
      <c r="AB59" s="21"/>
      <c r="AC59" s="21"/>
    </row>
    <row r="60" spans="1:32">
      <c r="L60" s="1"/>
      <c r="M60" s="51"/>
      <c r="N60" s="68"/>
      <c r="O60" s="68"/>
      <c r="P60" s="68"/>
      <c r="Q60" s="68"/>
      <c r="R60" s="68"/>
      <c r="S60" s="68"/>
      <c r="T60" s="68"/>
      <c r="U60" s="68"/>
      <c r="V60" s="68"/>
      <c r="W60" s="36"/>
      <c r="AB60" s="21"/>
      <c r="AC60" s="21"/>
    </row>
    <row r="61" spans="1:32">
      <c r="L61" s="13"/>
      <c r="M61" s="51"/>
      <c r="N61" s="68"/>
      <c r="O61" s="68"/>
      <c r="P61" s="68"/>
      <c r="Q61" s="68"/>
      <c r="R61" s="68"/>
      <c r="S61" s="68"/>
      <c r="T61" s="68"/>
      <c r="U61" s="68"/>
      <c r="V61" s="68"/>
      <c r="W61" s="36"/>
    </row>
    <row r="62" spans="1:32">
      <c r="A62" s="51"/>
      <c r="B62" s="53"/>
      <c r="C62" s="52"/>
      <c r="D62" s="52"/>
      <c r="E62" s="52"/>
      <c r="F62" s="52"/>
      <c r="G62" s="52"/>
      <c r="H62" s="52"/>
      <c r="I62" s="52"/>
      <c r="J62" s="52"/>
      <c r="L62" s="1"/>
      <c r="M62" s="51"/>
      <c r="N62" s="68"/>
      <c r="O62" s="68"/>
      <c r="P62" s="68"/>
      <c r="Q62" s="68"/>
      <c r="R62" s="68"/>
      <c r="S62" s="68"/>
      <c r="T62" s="68"/>
      <c r="U62" s="68"/>
      <c r="V62" s="68"/>
      <c r="W62" s="36"/>
    </row>
    <row r="63" spans="1:32">
      <c r="A63" s="51"/>
      <c r="B63" s="53"/>
      <c r="C63" s="52"/>
      <c r="D63" s="52"/>
      <c r="E63" s="52"/>
      <c r="F63" s="52"/>
      <c r="G63" s="52"/>
      <c r="H63" s="52"/>
      <c r="I63" s="52"/>
      <c r="J63" s="52"/>
      <c r="L63" s="1"/>
      <c r="M63" s="51"/>
      <c r="N63" s="68"/>
      <c r="O63" s="68"/>
      <c r="P63" s="68"/>
      <c r="Q63" s="68"/>
      <c r="R63" s="68"/>
      <c r="S63" s="68"/>
      <c r="T63" s="68"/>
      <c r="U63" s="68"/>
      <c r="V63" s="68"/>
      <c r="W63" s="36"/>
    </row>
    <row r="64" spans="1:32">
      <c r="A64" s="51"/>
      <c r="B64" s="53"/>
      <c r="C64" s="52"/>
      <c r="D64" s="52"/>
      <c r="E64" s="52"/>
      <c r="F64" s="52"/>
      <c r="G64" s="52"/>
      <c r="H64" s="52"/>
      <c r="I64" s="52"/>
      <c r="J64" s="52"/>
      <c r="L64" s="1"/>
      <c r="M64" s="51"/>
      <c r="N64" s="68"/>
      <c r="O64" s="68"/>
      <c r="P64" s="68"/>
      <c r="Q64" s="68"/>
      <c r="R64" s="68"/>
      <c r="S64" s="68"/>
      <c r="T64" s="68"/>
      <c r="U64" s="68"/>
      <c r="V64" s="68"/>
      <c r="W64" s="36"/>
    </row>
    <row r="65" spans="1:23">
      <c r="A65" s="51"/>
      <c r="B65" s="53"/>
      <c r="C65" s="52"/>
      <c r="D65" s="52"/>
      <c r="E65" s="52"/>
      <c r="F65" s="52"/>
      <c r="G65" s="52"/>
      <c r="H65" s="52"/>
      <c r="I65" s="52"/>
      <c r="J65" s="52"/>
      <c r="L65" s="13"/>
      <c r="M65" s="51"/>
      <c r="N65" s="68"/>
      <c r="O65" s="68"/>
      <c r="P65" s="68"/>
      <c r="Q65" s="68"/>
      <c r="R65" s="68"/>
      <c r="S65" s="68"/>
      <c r="T65" s="68"/>
      <c r="U65" s="68"/>
      <c r="V65" s="68"/>
      <c r="W65" s="36"/>
    </row>
    <row r="66" spans="1:23" s="35" customForma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36"/>
      <c r="L66" s="29"/>
      <c r="M66" s="51"/>
      <c r="N66" s="68"/>
      <c r="O66" s="68"/>
      <c r="P66" s="68"/>
      <c r="Q66" s="68"/>
      <c r="R66" s="68"/>
      <c r="S66" s="68"/>
      <c r="T66" s="68"/>
      <c r="U66" s="68"/>
      <c r="V66" s="68"/>
      <c r="W66" s="1"/>
    </row>
    <row r="67" spans="1:23">
      <c r="A67" s="51"/>
      <c r="B67" s="53"/>
      <c r="C67" s="52"/>
      <c r="D67" s="52"/>
      <c r="E67" s="52"/>
      <c r="F67" s="52"/>
      <c r="G67" s="52"/>
      <c r="H67" s="52"/>
      <c r="I67" s="52"/>
      <c r="J67" s="52"/>
      <c r="L67" s="1"/>
      <c r="M67" s="51"/>
      <c r="N67" s="68"/>
      <c r="O67" s="68"/>
      <c r="P67" s="68"/>
      <c r="Q67" s="68"/>
      <c r="R67" s="68"/>
      <c r="S67" s="68"/>
      <c r="T67" s="68"/>
      <c r="U67" s="68"/>
      <c r="V67" s="68"/>
    </row>
    <row r="68" spans="1:23" s="36" customFormat="1">
      <c r="A68" s="51"/>
      <c r="B68" s="53"/>
      <c r="C68" s="52"/>
      <c r="D68" s="52"/>
      <c r="E68" s="52"/>
      <c r="F68" s="52"/>
      <c r="G68" s="52"/>
      <c r="H68" s="52"/>
      <c r="I68" s="52"/>
      <c r="J68" s="52"/>
      <c r="L68" s="1"/>
      <c r="M68" s="51"/>
      <c r="N68" s="68"/>
      <c r="O68" s="68"/>
      <c r="P68" s="68"/>
      <c r="Q68" s="68"/>
      <c r="R68" s="68"/>
      <c r="S68" s="68"/>
      <c r="T68" s="68"/>
      <c r="U68" s="68"/>
      <c r="V68" s="68"/>
    </row>
    <row r="69" spans="1:23">
      <c r="A69" s="51"/>
      <c r="B69" s="53"/>
      <c r="C69" s="52"/>
      <c r="D69" s="52"/>
      <c r="E69" s="52"/>
      <c r="F69" s="52"/>
      <c r="G69" s="52"/>
      <c r="H69" s="52"/>
      <c r="I69" s="52"/>
      <c r="J69" s="52"/>
      <c r="M69" s="51"/>
      <c r="N69" s="68"/>
      <c r="O69" s="68"/>
      <c r="P69" s="68"/>
      <c r="Q69" s="68"/>
      <c r="R69" s="68"/>
      <c r="S69" s="68"/>
      <c r="T69" s="68"/>
      <c r="U69" s="68"/>
      <c r="V69" s="68"/>
    </row>
    <row r="70" spans="1:23">
      <c r="A70" s="51"/>
      <c r="B70" s="53"/>
      <c r="C70" s="52"/>
      <c r="D70" s="52"/>
      <c r="E70" s="52"/>
      <c r="F70" s="52"/>
      <c r="G70" s="52"/>
      <c r="H70" s="52"/>
      <c r="I70" s="52"/>
      <c r="J70" s="52"/>
      <c r="M70" s="51"/>
      <c r="N70" s="68"/>
      <c r="O70" s="68"/>
      <c r="P70" s="68"/>
      <c r="Q70" s="68"/>
      <c r="R70" s="68"/>
      <c r="S70" s="68"/>
      <c r="T70" s="68"/>
      <c r="U70" s="68"/>
      <c r="V70" s="68"/>
    </row>
    <row r="71" spans="1:23">
      <c r="A71" s="51"/>
      <c r="B71" s="53"/>
      <c r="C71" s="52"/>
      <c r="D71" s="52"/>
      <c r="E71" s="52"/>
      <c r="F71" s="52"/>
      <c r="G71" s="52"/>
      <c r="H71" s="52"/>
      <c r="I71" s="52"/>
      <c r="J71" s="52"/>
      <c r="M71" s="1"/>
      <c r="N71" s="1"/>
      <c r="O71" s="13"/>
      <c r="P71" s="18"/>
      <c r="Q71" s="13"/>
      <c r="R71" s="1"/>
      <c r="S71" s="1"/>
      <c r="T71" s="49"/>
      <c r="U71" s="1"/>
      <c r="V71" s="1"/>
    </row>
    <row r="72" spans="1:23">
      <c r="A72" s="51"/>
      <c r="B72" s="53"/>
      <c r="C72" s="52"/>
      <c r="D72" s="52"/>
      <c r="E72" s="52"/>
      <c r="F72" s="52"/>
      <c r="G72" s="52"/>
      <c r="H72" s="52"/>
      <c r="I72" s="52"/>
      <c r="J72" s="52"/>
      <c r="K72" s="35"/>
      <c r="M72" s="1"/>
      <c r="N72" s="1"/>
      <c r="O72" s="13"/>
      <c r="P72" s="18"/>
      <c r="Q72" s="13"/>
      <c r="R72" s="1"/>
      <c r="S72" s="1"/>
      <c r="T72" s="49"/>
      <c r="U72" s="1"/>
      <c r="V72" s="1"/>
    </row>
    <row r="73" spans="1:23">
      <c r="A73" s="82" t="s">
        <v>152</v>
      </c>
      <c r="B73" s="82"/>
      <c r="C73" s="82"/>
      <c r="D73" s="82"/>
      <c r="E73" s="82"/>
      <c r="F73" s="82"/>
      <c r="G73" s="82"/>
      <c r="H73" s="82"/>
      <c r="M73" s="1"/>
      <c r="N73" s="83" t="s">
        <v>153</v>
      </c>
      <c r="O73" s="83"/>
      <c r="P73" s="83"/>
      <c r="Q73" s="83"/>
      <c r="R73" s="83"/>
      <c r="S73" s="83"/>
      <c r="T73" s="83"/>
      <c r="U73" s="83"/>
      <c r="V73" s="36"/>
    </row>
    <row r="74" spans="1:23">
      <c r="A74" s="82"/>
      <c r="B74" s="82"/>
      <c r="C74" s="82"/>
      <c r="D74" s="82"/>
      <c r="E74" s="82"/>
      <c r="F74" s="82"/>
      <c r="G74" s="82"/>
      <c r="H74" s="82"/>
      <c r="M74" s="1"/>
      <c r="N74" s="83"/>
      <c r="O74" s="83"/>
      <c r="P74" s="83"/>
      <c r="Q74" s="83"/>
      <c r="R74" s="83"/>
      <c r="S74" s="83"/>
      <c r="T74" s="83"/>
      <c r="U74" s="83"/>
      <c r="V74" s="1"/>
    </row>
    <row r="75" spans="1:23">
      <c r="M75" s="1"/>
      <c r="N75" s="21"/>
      <c r="O75" s="21"/>
      <c r="P75" s="18"/>
      <c r="Q75" s="22"/>
      <c r="R75" s="36"/>
      <c r="S75" s="36"/>
      <c r="T75" s="36"/>
      <c r="U75" s="36"/>
      <c r="V75" s="36"/>
    </row>
    <row r="76" spans="1:23" ht="18.75">
      <c r="A76" s="9" t="s">
        <v>0</v>
      </c>
      <c r="B76" s="9" t="s">
        <v>1</v>
      </c>
      <c r="C76" s="9" t="s">
        <v>3</v>
      </c>
      <c r="D76" s="9" t="s">
        <v>2</v>
      </c>
      <c r="E76" s="9" t="s">
        <v>15</v>
      </c>
      <c r="F76" s="61" t="s">
        <v>4</v>
      </c>
      <c r="G76" s="61"/>
      <c r="H76" s="73"/>
      <c r="I76" s="74"/>
      <c r="J76" s="74"/>
      <c r="K76" s="74"/>
      <c r="M76" s="9" t="s">
        <v>19</v>
      </c>
      <c r="N76" s="9" t="s">
        <v>1</v>
      </c>
      <c r="O76" s="9" t="s">
        <v>3</v>
      </c>
      <c r="P76" s="31" t="s">
        <v>2</v>
      </c>
      <c r="Q76" s="9" t="s">
        <v>15</v>
      </c>
      <c r="R76" s="72" t="s">
        <v>4</v>
      </c>
      <c r="S76" s="61"/>
      <c r="T76" s="73"/>
      <c r="U76" s="74"/>
      <c r="V76" s="74"/>
      <c r="W76" s="79"/>
    </row>
    <row r="77" spans="1:23" s="36" customFormat="1">
      <c r="A77" s="42" t="s">
        <v>92</v>
      </c>
      <c r="B77" s="30" t="s">
        <v>148</v>
      </c>
      <c r="C77" s="37"/>
      <c r="D77" s="6"/>
      <c r="E77" s="5"/>
      <c r="F77" s="38"/>
      <c r="G77" s="37"/>
      <c r="H77" s="4"/>
      <c r="I77" s="4"/>
      <c r="J77" s="4"/>
      <c r="K77" s="4"/>
      <c r="M77" s="42" t="s">
        <v>92</v>
      </c>
      <c r="N77" s="30" t="s">
        <v>151</v>
      </c>
      <c r="O77" s="37"/>
      <c r="P77" s="44"/>
      <c r="Q77" s="38"/>
      <c r="R77" s="4"/>
      <c r="S77" s="37"/>
      <c r="T77" s="38"/>
      <c r="U77" s="37"/>
      <c r="V77" s="37"/>
      <c r="W77" s="37"/>
    </row>
    <row r="78" spans="1:23">
      <c r="A78" s="15">
        <f>TIME(3,30,0)</f>
        <v>0.14583333333333334</v>
      </c>
      <c r="B78" s="63" t="s">
        <v>24</v>
      </c>
      <c r="C78" s="38" t="s">
        <v>30</v>
      </c>
      <c r="D78" s="44" t="s">
        <v>97</v>
      </c>
      <c r="E78" s="38" t="s">
        <v>7</v>
      </c>
      <c r="F78" s="37"/>
      <c r="G78" s="37"/>
      <c r="H78" s="38" t="s">
        <v>18</v>
      </c>
      <c r="I78" s="38"/>
      <c r="J78" s="38"/>
      <c r="K78" s="4"/>
      <c r="M78" s="50">
        <f>TIME(18,30,0)</f>
        <v>0.77083333333333337</v>
      </c>
      <c r="N78" s="38" t="s">
        <v>107</v>
      </c>
      <c r="O78" s="5" t="s">
        <v>5</v>
      </c>
      <c r="P78" s="6" t="s">
        <v>8</v>
      </c>
      <c r="Q78" s="5" t="s">
        <v>99</v>
      </c>
      <c r="R78" s="37"/>
      <c r="S78" s="37"/>
      <c r="T78" s="38" t="s">
        <v>18</v>
      </c>
      <c r="U78" s="38"/>
      <c r="V78" s="37"/>
      <c r="W78" s="37"/>
    </row>
    <row r="79" spans="1:23">
      <c r="A79" s="15">
        <f>TIME(3,33,0)</f>
        <v>0.14791666666666667</v>
      </c>
      <c r="B79" s="38" t="s">
        <v>52</v>
      </c>
      <c r="C79" s="38" t="s">
        <v>31</v>
      </c>
      <c r="D79" s="44" t="s">
        <v>97</v>
      </c>
      <c r="E79" s="38" t="s">
        <v>7</v>
      </c>
      <c r="F79" s="37"/>
      <c r="G79" s="37"/>
      <c r="H79" s="37"/>
      <c r="I79" s="38" t="s">
        <v>17</v>
      </c>
      <c r="J79" s="38"/>
      <c r="K79" s="4"/>
      <c r="M79" s="50">
        <f>TIME(18,33,0)</f>
        <v>0.7729166666666667</v>
      </c>
      <c r="N79" s="37" t="s">
        <v>111</v>
      </c>
      <c r="O79" s="38" t="s">
        <v>30</v>
      </c>
      <c r="P79" s="6" t="s">
        <v>8</v>
      </c>
      <c r="Q79" s="5" t="s">
        <v>99</v>
      </c>
      <c r="R79" s="37"/>
      <c r="S79" s="37"/>
      <c r="T79" s="38" t="s">
        <v>18</v>
      </c>
      <c r="U79" s="38"/>
      <c r="V79" s="37"/>
      <c r="W79" s="37"/>
    </row>
    <row r="80" spans="1:23" s="36" customFormat="1">
      <c r="A80" s="15">
        <f>TIME(3,36,0)</f>
        <v>0.15</v>
      </c>
      <c r="B80" s="63" t="s">
        <v>21</v>
      </c>
      <c r="C80" s="38" t="s">
        <v>30</v>
      </c>
      <c r="D80" s="44" t="s">
        <v>12</v>
      </c>
      <c r="E80" s="38" t="s">
        <v>7</v>
      </c>
      <c r="F80" s="37"/>
      <c r="G80" s="37"/>
      <c r="H80" s="38" t="s">
        <v>18</v>
      </c>
      <c r="I80" s="37"/>
      <c r="J80" s="37"/>
      <c r="K80" s="4"/>
      <c r="M80" s="50">
        <f>TIME(18,36,0)</f>
        <v>0.77500000000000002</v>
      </c>
      <c r="N80" s="38" t="s">
        <v>108</v>
      </c>
      <c r="O80" s="38" t="s">
        <v>5</v>
      </c>
      <c r="P80" s="37" t="s">
        <v>8</v>
      </c>
      <c r="Q80" s="38" t="s">
        <v>99</v>
      </c>
      <c r="R80" s="37"/>
      <c r="S80" s="37"/>
      <c r="T80" s="38" t="s">
        <v>18</v>
      </c>
      <c r="U80" s="38"/>
      <c r="V80" s="37"/>
      <c r="W80" s="37"/>
    </row>
    <row r="81" spans="1:23">
      <c r="A81" s="15">
        <f>TIME(3,39,0)</f>
        <v>0.15208333333333332</v>
      </c>
      <c r="B81" s="37" t="s">
        <v>98</v>
      </c>
      <c r="C81" s="38" t="s">
        <v>30</v>
      </c>
      <c r="D81" s="44" t="s">
        <v>12</v>
      </c>
      <c r="E81" s="38" t="s">
        <v>7</v>
      </c>
      <c r="F81" s="37"/>
      <c r="G81" s="37"/>
      <c r="H81" s="38" t="s">
        <v>18</v>
      </c>
      <c r="I81" s="37"/>
      <c r="J81" s="38" t="s">
        <v>27</v>
      </c>
      <c r="K81" s="4"/>
      <c r="M81" s="50">
        <f>TIME(18,39,0)</f>
        <v>0.77708333333333324</v>
      </c>
      <c r="N81" s="37" t="s">
        <v>9</v>
      </c>
      <c r="O81" s="38" t="s">
        <v>30</v>
      </c>
      <c r="P81" s="37" t="s">
        <v>8</v>
      </c>
      <c r="Q81" s="38" t="s">
        <v>99</v>
      </c>
      <c r="R81" s="37"/>
      <c r="S81" s="37"/>
      <c r="T81" s="38" t="s">
        <v>18</v>
      </c>
      <c r="U81" s="38"/>
      <c r="V81" s="37"/>
      <c r="W81" s="37"/>
    </row>
    <row r="82" spans="1:23">
      <c r="A82" s="15">
        <f>TIME(3,42,0)</f>
        <v>0.15416666666666667</v>
      </c>
      <c r="B82" s="63" t="s">
        <v>24</v>
      </c>
      <c r="C82" s="5" t="s">
        <v>30</v>
      </c>
      <c r="D82" s="38" t="s">
        <v>8</v>
      </c>
      <c r="E82" s="5" t="s">
        <v>7</v>
      </c>
      <c r="F82" s="37"/>
      <c r="G82" s="37"/>
      <c r="H82" s="37"/>
      <c r="I82" s="37"/>
      <c r="J82" s="38" t="s">
        <v>27</v>
      </c>
      <c r="K82" s="4"/>
      <c r="M82" s="50">
        <f>TIME(18,42,0)</f>
        <v>0.77916666666666667</v>
      </c>
      <c r="N82" s="38" t="s">
        <v>109</v>
      </c>
      <c r="O82" s="38" t="s">
        <v>5</v>
      </c>
      <c r="P82" s="38" t="s">
        <v>8</v>
      </c>
      <c r="Q82" s="38" t="s">
        <v>99</v>
      </c>
      <c r="R82" s="37"/>
      <c r="S82" s="37"/>
      <c r="T82" s="38" t="s">
        <v>18</v>
      </c>
      <c r="U82" s="38"/>
      <c r="V82" s="37"/>
      <c r="W82" s="37"/>
    </row>
    <row r="83" spans="1:23">
      <c r="A83" s="15">
        <f>TIME(3,45,0)</f>
        <v>0.15625</v>
      </c>
      <c r="B83" s="38" t="s">
        <v>52</v>
      </c>
      <c r="C83" s="5" t="s">
        <v>31</v>
      </c>
      <c r="D83" s="6" t="s">
        <v>8</v>
      </c>
      <c r="E83" s="5" t="s">
        <v>7</v>
      </c>
      <c r="F83" s="5"/>
      <c r="G83" s="37"/>
      <c r="H83" s="37"/>
      <c r="I83" s="37"/>
      <c r="J83" s="38" t="s">
        <v>27</v>
      </c>
      <c r="K83" s="4"/>
      <c r="M83" s="50">
        <f>TIME(18,45,0)</f>
        <v>0.78125</v>
      </c>
      <c r="N83" s="38" t="s">
        <v>115</v>
      </c>
      <c r="O83" s="38" t="s">
        <v>31</v>
      </c>
      <c r="P83" s="38" t="s">
        <v>8</v>
      </c>
      <c r="Q83" s="38" t="s">
        <v>99</v>
      </c>
      <c r="R83" s="37"/>
      <c r="S83" s="37"/>
      <c r="T83" s="38" t="s">
        <v>18</v>
      </c>
      <c r="U83" s="38"/>
      <c r="V83" s="37"/>
      <c r="W83" s="37"/>
    </row>
    <row r="84" spans="1:23">
      <c r="A84" s="15">
        <f>TIME(3,48,0)</f>
        <v>0.15833333333333333</v>
      </c>
      <c r="B84" s="63" t="s">
        <v>21</v>
      </c>
      <c r="C84" s="5" t="s">
        <v>30</v>
      </c>
      <c r="D84" s="6" t="s">
        <v>12</v>
      </c>
      <c r="E84" s="5" t="s">
        <v>7</v>
      </c>
      <c r="F84" s="37"/>
      <c r="G84" s="37"/>
      <c r="H84" s="37"/>
      <c r="I84" s="37"/>
      <c r="J84" s="37"/>
      <c r="K84" s="4" t="s">
        <v>119</v>
      </c>
      <c r="M84" s="50">
        <f>TIME(18,48,0)</f>
        <v>0.78333333333333333</v>
      </c>
      <c r="N84" s="37" t="s">
        <v>110</v>
      </c>
      <c r="O84" s="5" t="s">
        <v>30</v>
      </c>
      <c r="P84" s="5" t="s">
        <v>8</v>
      </c>
      <c r="Q84" s="5" t="s">
        <v>99</v>
      </c>
      <c r="R84" s="37"/>
      <c r="S84" s="37"/>
      <c r="T84" s="5" t="s">
        <v>18</v>
      </c>
      <c r="U84" s="38"/>
      <c r="V84" s="37"/>
      <c r="W84" s="37"/>
    </row>
    <row r="85" spans="1:23">
      <c r="A85" s="15">
        <f>TIME(3,51,0)</f>
        <v>0.16041666666666668</v>
      </c>
      <c r="B85" s="37" t="s">
        <v>98</v>
      </c>
      <c r="C85" s="5" t="s">
        <v>30</v>
      </c>
      <c r="D85" s="6" t="s">
        <v>12</v>
      </c>
      <c r="E85" s="5" t="s">
        <v>7</v>
      </c>
      <c r="F85" s="38"/>
      <c r="G85" s="37"/>
      <c r="H85" s="37"/>
      <c r="I85" s="37"/>
      <c r="J85" s="38" t="s">
        <v>27</v>
      </c>
      <c r="K85" s="4"/>
      <c r="M85" s="50">
        <f>TIME(18,51,0)</f>
        <v>0.78541666666666676</v>
      </c>
      <c r="N85" s="37" t="s">
        <v>114</v>
      </c>
      <c r="O85" s="5" t="s">
        <v>32</v>
      </c>
      <c r="P85" s="5" t="s">
        <v>8</v>
      </c>
      <c r="Q85" s="5" t="s">
        <v>99</v>
      </c>
      <c r="R85" s="37"/>
      <c r="S85" s="37"/>
      <c r="T85" s="5" t="s">
        <v>18</v>
      </c>
      <c r="U85" s="38"/>
      <c r="V85" s="37"/>
      <c r="W85" s="37"/>
    </row>
    <row r="86" spans="1:23">
      <c r="A86" s="42" t="s">
        <v>92</v>
      </c>
      <c r="B86" s="65" t="s">
        <v>134</v>
      </c>
      <c r="C86" s="65"/>
      <c r="D86" s="65"/>
      <c r="E86" s="65"/>
      <c r="F86" s="65"/>
      <c r="G86" s="65"/>
      <c r="H86" s="65"/>
      <c r="I86" s="65"/>
      <c r="J86" s="65"/>
      <c r="K86" s="65"/>
      <c r="M86" s="50">
        <f>TIME(18,54,0)</f>
        <v>0.78749999999999998</v>
      </c>
      <c r="N86" s="37" t="s">
        <v>112</v>
      </c>
      <c r="O86" s="38" t="s">
        <v>30</v>
      </c>
      <c r="P86" s="5" t="s">
        <v>8</v>
      </c>
      <c r="Q86" s="28" t="s">
        <v>113</v>
      </c>
      <c r="R86" s="37"/>
      <c r="S86" s="37"/>
      <c r="T86" s="38" t="s">
        <v>18</v>
      </c>
      <c r="U86" s="38"/>
      <c r="V86" s="37"/>
      <c r="W86" s="37"/>
    </row>
    <row r="87" spans="1:23">
      <c r="A87" s="15">
        <f>TIME(4,0,0)</f>
        <v>0.16666666666666666</v>
      </c>
      <c r="B87" s="67" t="s">
        <v>162</v>
      </c>
      <c r="C87" s="67" t="s">
        <v>163</v>
      </c>
      <c r="D87" s="67" t="s">
        <v>55</v>
      </c>
      <c r="E87" s="67" t="s">
        <v>99</v>
      </c>
      <c r="F87" s="67" t="s">
        <v>4</v>
      </c>
      <c r="G87" s="67"/>
      <c r="H87" s="67"/>
      <c r="I87" s="67"/>
      <c r="J87" s="67"/>
      <c r="K87" s="67"/>
      <c r="M87" s="50">
        <f>TIME(18,57,0)</f>
        <v>0.7895833333333333</v>
      </c>
      <c r="N87" s="38" t="s">
        <v>53</v>
      </c>
      <c r="O87" s="5" t="s">
        <v>31</v>
      </c>
      <c r="P87" s="5" t="s">
        <v>12</v>
      </c>
      <c r="Q87" s="5" t="s">
        <v>113</v>
      </c>
      <c r="R87" s="37"/>
      <c r="S87" s="37"/>
      <c r="T87" s="38" t="s">
        <v>18</v>
      </c>
      <c r="U87" s="38"/>
      <c r="V87" s="38"/>
      <c r="W87" s="38"/>
    </row>
    <row r="88" spans="1:23">
      <c r="A88" s="15">
        <f>TIME(4,3,0)</f>
        <v>0.16874999999999998</v>
      </c>
      <c r="B88" s="38" t="s">
        <v>100</v>
      </c>
      <c r="C88" s="38" t="s">
        <v>5</v>
      </c>
      <c r="D88" s="44" t="s">
        <v>55</v>
      </c>
      <c r="E88" s="38" t="s">
        <v>99</v>
      </c>
      <c r="F88" s="4" t="s">
        <v>4</v>
      </c>
      <c r="G88" s="37"/>
      <c r="H88" s="38"/>
      <c r="I88" s="37"/>
      <c r="J88" s="37"/>
      <c r="K88" s="4"/>
      <c r="M88" s="38" t="s">
        <v>92</v>
      </c>
      <c r="N88" s="80" t="s">
        <v>150</v>
      </c>
      <c r="O88" s="80"/>
      <c r="P88" s="80"/>
      <c r="Q88" s="80"/>
      <c r="R88" s="80"/>
      <c r="S88" s="80"/>
      <c r="T88" s="80"/>
      <c r="U88" s="80"/>
      <c r="V88" s="80"/>
      <c r="W88" s="80"/>
    </row>
    <row r="89" spans="1:23">
      <c r="A89" s="15">
        <f>TIME(4,6,0)</f>
        <v>0.17083333333333331</v>
      </c>
      <c r="B89" s="37" t="s">
        <v>39</v>
      </c>
      <c r="C89" s="38" t="s">
        <v>30</v>
      </c>
      <c r="D89" s="44" t="s">
        <v>65</v>
      </c>
      <c r="E89" s="38" t="s">
        <v>99</v>
      </c>
      <c r="F89" s="38" t="s">
        <v>4</v>
      </c>
      <c r="G89" s="37"/>
      <c r="H89" s="38"/>
      <c r="I89" s="38"/>
      <c r="J89" s="37"/>
      <c r="K89" s="4"/>
      <c r="M89" s="50">
        <f>TIME(19,5,0)</f>
        <v>0.79513888888888884</v>
      </c>
      <c r="N89" s="38" t="s">
        <v>107</v>
      </c>
      <c r="O89" s="5" t="s">
        <v>5</v>
      </c>
      <c r="P89" s="6" t="s">
        <v>8</v>
      </c>
      <c r="Q89" s="5" t="s">
        <v>99</v>
      </c>
      <c r="R89" s="37"/>
      <c r="S89" s="37"/>
      <c r="T89" s="37"/>
      <c r="U89" s="38" t="s">
        <v>17</v>
      </c>
      <c r="V89" s="38"/>
      <c r="W89" s="37"/>
    </row>
    <row r="90" spans="1:23">
      <c r="A90" s="15">
        <f>TIME(4,9,0)</f>
        <v>0.17291666666666669</v>
      </c>
      <c r="B90" s="38" t="s">
        <v>101</v>
      </c>
      <c r="C90" s="38" t="s">
        <v>5</v>
      </c>
      <c r="D90" s="44" t="s">
        <v>65</v>
      </c>
      <c r="E90" s="38" t="s">
        <v>99</v>
      </c>
      <c r="F90" s="4" t="s">
        <v>4</v>
      </c>
      <c r="G90" s="37"/>
      <c r="H90" s="38"/>
      <c r="I90" s="38"/>
      <c r="J90" s="37"/>
      <c r="K90" s="4"/>
      <c r="M90" s="50">
        <f>TIME(19,8,0)</f>
        <v>0.79722222222222217</v>
      </c>
      <c r="N90" s="37" t="s">
        <v>111</v>
      </c>
      <c r="O90" s="38" t="s">
        <v>30</v>
      </c>
      <c r="P90" s="6" t="s">
        <v>8</v>
      </c>
      <c r="Q90" s="5" t="s">
        <v>99</v>
      </c>
      <c r="R90" s="37"/>
      <c r="S90" s="37"/>
      <c r="T90" s="37"/>
      <c r="U90" s="38" t="s">
        <v>17</v>
      </c>
      <c r="V90" s="37"/>
      <c r="W90" s="38"/>
    </row>
    <row r="91" spans="1:23">
      <c r="A91" s="15">
        <f>TIME(4,12,0)</f>
        <v>0.17500000000000002</v>
      </c>
      <c r="B91" s="5" t="s">
        <v>14</v>
      </c>
      <c r="C91" s="38" t="s">
        <v>29</v>
      </c>
      <c r="D91" s="44" t="s">
        <v>71</v>
      </c>
      <c r="E91" s="38" t="s">
        <v>99</v>
      </c>
      <c r="F91" s="37"/>
      <c r="G91" s="38"/>
      <c r="H91" s="38"/>
      <c r="I91" s="38" t="s">
        <v>17</v>
      </c>
      <c r="J91" s="38"/>
      <c r="K91" s="4"/>
      <c r="M91" s="50">
        <f>TIME(19,11,0)</f>
        <v>0.7993055555555556</v>
      </c>
      <c r="N91" s="38" t="s">
        <v>108</v>
      </c>
      <c r="O91" s="38" t="s">
        <v>5</v>
      </c>
      <c r="P91" s="37" t="s">
        <v>8</v>
      </c>
      <c r="Q91" s="38" t="s">
        <v>99</v>
      </c>
      <c r="R91" s="37"/>
      <c r="S91" s="37"/>
      <c r="T91" s="37"/>
      <c r="U91" s="38" t="s">
        <v>17</v>
      </c>
      <c r="V91" s="38"/>
      <c r="W91" s="37"/>
    </row>
    <row r="92" spans="1:23">
      <c r="A92" s="15">
        <f>TIME(4,15,0)</f>
        <v>0.17708333333333334</v>
      </c>
      <c r="B92" s="38" t="s">
        <v>102</v>
      </c>
      <c r="C92" s="38" t="s">
        <v>5</v>
      </c>
      <c r="D92" s="44" t="s">
        <v>71</v>
      </c>
      <c r="E92" s="38" t="s">
        <v>99</v>
      </c>
      <c r="F92" s="8"/>
      <c r="G92" s="8" t="s">
        <v>16</v>
      </c>
      <c r="H92" s="8"/>
      <c r="I92" s="38"/>
      <c r="J92" s="8"/>
      <c r="K92" s="4"/>
      <c r="M92" s="50">
        <f>TIME(19,14,0)</f>
        <v>0.80138888888888893</v>
      </c>
      <c r="N92" s="37" t="s">
        <v>9</v>
      </c>
      <c r="O92" s="38" t="s">
        <v>30</v>
      </c>
      <c r="P92" s="37" t="s">
        <v>8</v>
      </c>
      <c r="Q92" s="38" t="s">
        <v>99</v>
      </c>
      <c r="R92" s="37"/>
      <c r="S92" s="37"/>
      <c r="T92" s="37"/>
      <c r="U92" s="38" t="s">
        <v>17</v>
      </c>
      <c r="V92" s="38"/>
      <c r="W92" s="37"/>
    </row>
    <row r="93" spans="1:23">
      <c r="A93" s="15">
        <f>TIME(4,18,0)</f>
        <v>0.17916666666666667</v>
      </c>
      <c r="B93" s="38" t="s">
        <v>104</v>
      </c>
      <c r="C93" s="38" t="s">
        <v>32</v>
      </c>
      <c r="D93" s="44" t="s">
        <v>71</v>
      </c>
      <c r="E93" s="38" t="s">
        <v>99</v>
      </c>
      <c r="F93" s="4"/>
      <c r="G93" s="38" t="s">
        <v>16</v>
      </c>
      <c r="H93" s="4"/>
      <c r="I93" s="38"/>
      <c r="J93" s="37"/>
      <c r="K93" s="4"/>
      <c r="L93" s="13"/>
      <c r="M93" s="50">
        <f>TIME(19,17,0)</f>
        <v>0.80347222222222225</v>
      </c>
      <c r="N93" s="38" t="s">
        <v>109</v>
      </c>
      <c r="O93" s="38" t="s">
        <v>5</v>
      </c>
      <c r="P93" s="38" t="s">
        <v>8</v>
      </c>
      <c r="Q93" s="38" t="s">
        <v>99</v>
      </c>
      <c r="R93" s="37"/>
      <c r="S93" s="37"/>
      <c r="T93" s="37"/>
      <c r="U93" s="38" t="s">
        <v>17</v>
      </c>
      <c r="V93" s="38"/>
      <c r="W93" s="37"/>
    </row>
    <row r="94" spans="1:23">
      <c r="A94" s="15">
        <f>TIME(4,21,0)</f>
        <v>0.18124999999999999</v>
      </c>
      <c r="B94" s="55" t="s">
        <v>105</v>
      </c>
      <c r="C94" s="38" t="s">
        <v>29</v>
      </c>
      <c r="D94" s="44" t="s">
        <v>71</v>
      </c>
      <c r="E94" s="38" t="s">
        <v>99</v>
      </c>
      <c r="F94" s="37"/>
      <c r="G94" s="37"/>
      <c r="H94" s="38"/>
      <c r="I94" s="38" t="s">
        <v>17</v>
      </c>
      <c r="J94" s="38"/>
      <c r="K94" s="4"/>
      <c r="M94" s="50">
        <f>TIME(19,20,0)</f>
        <v>0.80555555555555547</v>
      </c>
      <c r="N94" s="38" t="s">
        <v>115</v>
      </c>
      <c r="O94" s="38" t="s">
        <v>31</v>
      </c>
      <c r="P94" s="38" t="s">
        <v>8</v>
      </c>
      <c r="Q94" s="38" t="s">
        <v>99</v>
      </c>
      <c r="R94" s="37"/>
      <c r="S94" s="37"/>
      <c r="T94" s="37"/>
      <c r="U94" s="38" t="s">
        <v>17</v>
      </c>
      <c r="V94" s="38"/>
      <c r="W94" s="37"/>
    </row>
    <row r="95" spans="1:23">
      <c r="A95" s="15">
        <f>TIME(4,24,0)</f>
        <v>0.18333333333333335</v>
      </c>
      <c r="B95" s="38" t="s">
        <v>106</v>
      </c>
      <c r="C95" s="38" t="s">
        <v>31</v>
      </c>
      <c r="D95" s="6" t="s">
        <v>71</v>
      </c>
      <c r="E95" s="56" t="s">
        <v>99</v>
      </c>
      <c r="F95" s="37"/>
      <c r="G95" s="38" t="s">
        <v>16</v>
      </c>
      <c r="H95" s="38"/>
      <c r="I95" s="38"/>
      <c r="J95" s="38"/>
      <c r="K95" s="4"/>
      <c r="M95" s="50">
        <f>TIME(19,23,0)</f>
        <v>0.80763888888888891</v>
      </c>
      <c r="N95" s="37" t="s">
        <v>110</v>
      </c>
      <c r="O95" s="5" t="s">
        <v>30</v>
      </c>
      <c r="P95" s="5" t="s">
        <v>8</v>
      </c>
      <c r="Q95" s="5" t="s">
        <v>99</v>
      </c>
      <c r="R95" s="37"/>
      <c r="S95" s="37"/>
      <c r="T95" s="37"/>
      <c r="U95" s="38" t="s">
        <v>17</v>
      </c>
      <c r="V95" s="38"/>
      <c r="W95" s="37"/>
    </row>
    <row r="96" spans="1:23">
      <c r="A96" s="34">
        <f>TIME(4,27,0)</f>
        <v>0.18541666666666667</v>
      </c>
      <c r="B96" s="55" t="s">
        <v>13</v>
      </c>
      <c r="C96" s="5" t="s">
        <v>29</v>
      </c>
      <c r="D96" s="6" t="s">
        <v>71</v>
      </c>
      <c r="E96" s="5" t="s">
        <v>99</v>
      </c>
      <c r="F96" s="37"/>
      <c r="G96" s="37"/>
      <c r="H96" s="37"/>
      <c r="I96" s="38" t="s">
        <v>17</v>
      </c>
      <c r="J96" s="38"/>
      <c r="K96" s="4"/>
      <c r="M96" s="50">
        <f>TIME(19,26,0)</f>
        <v>0.80972222222222223</v>
      </c>
      <c r="N96" s="37" t="s">
        <v>114</v>
      </c>
      <c r="O96" s="5" t="s">
        <v>32</v>
      </c>
      <c r="P96" s="5" t="s">
        <v>8</v>
      </c>
      <c r="Q96" s="5" t="s">
        <v>99</v>
      </c>
      <c r="R96" s="37"/>
      <c r="S96" s="37"/>
      <c r="T96" s="37"/>
      <c r="U96" s="38" t="s">
        <v>17</v>
      </c>
      <c r="V96" s="38"/>
      <c r="W96" s="37"/>
    </row>
    <row r="97" spans="1:23">
      <c r="A97" s="15">
        <f>TIME(4,30,0)</f>
        <v>0.1875</v>
      </c>
      <c r="B97" s="38" t="s">
        <v>26</v>
      </c>
      <c r="C97" s="5" t="s">
        <v>31</v>
      </c>
      <c r="D97" s="6" t="s">
        <v>71</v>
      </c>
      <c r="E97" s="5" t="s">
        <v>99</v>
      </c>
      <c r="F97" s="26"/>
      <c r="G97" s="5" t="s">
        <v>16</v>
      </c>
      <c r="H97" s="5"/>
      <c r="I97" s="26"/>
      <c r="J97" s="26"/>
      <c r="K97" s="4"/>
      <c r="M97" s="50">
        <f>TIME(19,29,0)</f>
        <v>0.81180555555555556</v>
      </c>
      <c r="N97" s="37" t="s">
        <v>112</v>
      </c>
      <c r="O97" s="38" t="s">
        <v>30</v>
      </c>
      <c r="P97" s="5" t="s">
        <v>8</v>
      </c>
      <c r="Q97" s="28" t="s">
        <v>113</v>
      </c>
      <c r="R97" s="37"/>
      <c r="S97" s="37"/>
      <c r="T97" s="37"/>
      <c r="U97" s="38" t="s">
        <v>17</v>
      </c>
      <c r="V97" s="37"/>
      <c r="W97" s="38"/>
    </row>
    <row r="98" spans="1:23">
      <c r="A98" s="15">
        <f>TIME(4,33,0)</f>
        <v>0.18958333333333333</v>
      </c>
      <c r="B98" s="55" t="s">
        <v>103</v>
      </c>
      <c r="C98" s="38" t="s">
        <v>32</v>
      </c>
      <c r="D98" s="44" t="s">
        <v>71</v>
      </c>
      <c r="E98" s="38" t="s">
        <v>99</v>
      </c>
      <c r="F98" s="5"/>
      <c r="G98" s="5"/>
      <c r="H98" s="5"/>
      <c r="I98" s="5" t="s">
        <v>17</v>
      </c>
      <c r="J98" s="37"/>
      <c r="K98" s="4"/>
      <c r="M98" s="50">
        <f>TIME(19,32,0)</f>
        <v>0.81388888888888899</v>
      </c>
      <c r="N98" s="38" t="s">
        <v>53</v>
      </c>
      <c r="O98" s="5" t="s">
        <v>31</v>
      </c>
      <c r="P98" s="5" t="s">
        <v>12</v>
      </c>
      <c r="Q98" s="5" t="s">
        <v>113</v>
      </c>
      <c r="R98" s="37"/>
      <c r="S98" s="37"/>
      <c r="T98" s="37"/>
      <c r="U98" s="37"/>
      <c r="V98" s="38"/>
      <c r="W98" s="38" t="s">
        <v>119</v>
      </c>
    </row>
    <row r="99" spans="1:23">
      <c r="A99" s="15">
        <f>TIME(4,36,0)</f>
        <v>0.19166666666666665</v>
      </c>
      <c r="B99" s="55" t="s">
        <v>162</v>
      </c>
      <c r="C99" s="38" t="s">
        <v>163</v>
      </c>
      <c r="D99" s="44" t="s">
        <v>55</v>
      </c>
      <c r="E99" s="38" t="s">
        <v>99</v>
      </c>
      <c r="F99" s="5"/>
      <c r="G99" s="5"/>
      <c r="H99" s="5" t="s">
        <v>18</v>
      </c>
      <c r="I99" s="5"/>
      <c r="J99" s="37"/>
      <c r="K99" s="4"/>
      <c r="M99" s="42" t="s">
        <v>92</v>
      </c>
      <c r="N99" s="57" t="s">
        <v>149</v>
      </c>
      <c r="O99" s="38"/>
      <c r="P99" s="6"/>
      <c r="Q99" s="5"/>
      <c r="R99" s="37"/>
      <c r="S99" s="37"/>
      <c r="T99" s="38"/>
      <c r="U99" s="37"/>
      <c r="V99" s="37"/>
      <c r="W99" s="4"/>
    </row>
    <row r="100" spans="1:23">
      <c r="A100" s="15">
        <f>TIME(4,39,0)</f>
        <v>0.19375000000000001</v>
      </c>
      <c r="B100" s="48" t="s">
        <v>100</v>
      </c>
      <c r="C100" s="38" t="s">
        <v>5</v>
      </c>
      <c r="D100" s="6" t="s">
        <v>55</v>
      </c>
      <c r="E100" s="5" t="s">
        <v>99</v>
      </c>
      <c r="F100" s="37"/>
      <c r="G100" s="37"/>
      <c r="H100" s="38" t="s">
        <v>18</v>
      </c>
      <c r="I100" s="5"/>
      <c r="J100" s="37"/>
      <c r="K100" s="4"/>
      <c r="M100" s="15">
        <f>TIME(7,40,0)</f>
        <v>0.31944444444444448</v>
      </c>
      <c r="N100" s="38" t="s">
        <v>107</v>
      </c>
      <c r="O100" s="5" t="s">
        <v>5</v>
      </c>
      <c r="P100" s="6" t="s">
        <v>8</v>
      </c>
      <c r="Q100" s="5" t="s">
        <v>99</v>
      </c>
      <c r="R100" s="37"/>
      <c r="S100" s="37"/>
      <c r="T100" s="38"/>
      <c r="U100" s="37"/>
      <c r="V100" s="38" t="s">
        <v>27</v>
      </c>
      <c r="W100" s="4"/>
    </row>
    <row r="101" spans="1:23">
      <c r="A101" s="15">
        <f>TIME(4,42,0)</f>
        <v>0.19583333333333333</v>
      </c>
      <c r="B101" s="38" t="s">
        <v>39</v>
      </c>
      <c r="C101" s="5" t="s">
        <v>30</v>
      </c>
      <c r="D101" s="44" t="s">
        <v>65</v>
      </c>
      <c r="E101" s="38" t="s">
        <v>99</v>
      </c>
      <c r="F101" s="5"/>
      <c r="G101" s="5"/>
      <c r="H101" s="5"/>
      <c r="I101" s="5" t="s">
        <v>17</v>
      </c>
      <c r="J101" s="37"/>
      <c r="K101" s="4"/>
      <c r="M101" s="15">
        <f>TIME(7,43,0)</f>
        <v>0.3215277777777778</v>
      </c>
      <c r="N101" s="37" t="s">
        <v>111</v>
      </c>
      <c r="O101" s="38" t="s">
        <v>30</v>
      </c>
      <c r="P101" s="6" t="s">
        <v>8</v>
      </c>
      <c r="Q101" s="5" t="s">
        <v>99</v>
      </c>
      <c r="R101" s="37"/>
      <c r="S101" s="37"/>
      <c r="T101" s="38"/>
      <c r="U101" s="37"/>
      <c r="V101" s="37"/>
      <c r="W101" s="38" t="s">
        <v>119</v>
      </c>
    </row>
    <row r="102" spans="1:23">
      <c r="A102" s="15">
        <f>TIME(4,45,0)</f>
        <v>0.19791666666666666</v>
      </c>
      <c r="B102" s="38" t="s">
        <v>101</v>
      </c>
      <c r="C102" s="5" t="s">
        <v>5</v>
      </c>
      <c r="D102" s="6" t="s">
        <v>65</v>
      </c>
      <c r="E102" s="5" t="s">
        <v>99</v>
      </c>
      <c r="F102" s="37"/>
      <c r="G102" s="37"/>
      <c r="H102" s="37"/>
      <c r="I102" s="38" t="s">
        <v>17</v>
      </c>
      <c r="J102" s="37"/>
      <c r="K102" s="4"/>
      <c r="M102" s="15">
        <f>TIME(7,46,0)</f>
        <v>0.32361111111111113</v>
      </c>
      <c r="N102" s="38" t="s">
        <v>108</v>
      </c>
      <c r="O102" s="38" t="s">
        <v>5</v>
      </c>
      <c r="P102" s="37" t="s">
        <v>8</v>
      </c>
      <c r="Q102" s="38" t="s">
        <v>99</v>
      </c>
      <c r="R102" s="37"/>
      <c r="S102" s="37"/>
      <c r="T102" s="38"/>
      <c r="U102" s="37"/>
      <c r="V102" s="38" t="s">
        <v>27</v>
      </c>
      <c r="W102" s="37"/>
    </row>
    <row r="103" spans="1:23">
      <c r="A103" s="15">
        <f>TIME(4,48,0)</f>
        <v>0.19999999999999998</v>
      </c>
      <c r="B103" s="38" t="s">
        <v>14</v>
      </c>
      <c r="C103" s="38" t="s">
        <v>29</v>
      </c>
      <c r="D103" s="6" t="s">
        <v>71</v>
      </c>
      <c r="E103" s="5" t="s">
        <v>99</v>
      </c>
      <c r="F103" s="37"/>
      <c r="G103" s="37"/>
      <c r="H103" s="37"/>
      <c r="I103" s="38"/>
      <c r="J103" s="38" t="s">
        <v>27</v>
      </c>
      <c r="K103" s="4"/>
      <c r="M103" s="15">
        <f>TIME(7,49,0)</f>
        <v>0.32569444444444445</v>
      </c>
      <c r="N103" s="37" t="s">
        <v>9</v>
      </c>
      <c r="O103" s="38" t="s">
        <v>30</v>
      </c>
      <c r="P103" s="37" t="s">
        <v>8</v>
      </c>
      <c r="Q103" s="38" t="s">
        <v>99</v>
      </c>
      <c r="R103" s="37"/>
      <c r="S103" s="37"/>
      <c r="T103" s="38"/>
      <c r="U103" s="37"/>
      <c r="V103" s="38" t="s">
        <v>27</v>
      </c>
      <c r="W103" s="37"/>
    </row>
    <row r="104" spans="1:23">
      <c r="A104" s="15">
        <f>TIME(4,51,0)</f>
        <v>0.20208333333333331</v>
      </c>
      <c r="B104" s="48" t="s">
        <v>102</v>
      </c>
      <c r="C104" s="38" t="s">
        <v>5</v>
      </c>
      <c r="D104" s="6" t="s">
        <v>71</v>
      </c>
      <c r="E104" s="5" t="s">
        <v>99</v>
      </c>
      <c r="F104" s="37"/>
      <c r="G104" s="37"/>
      <c r="H104" s="37"/>
      <c r="I104" s="38" t="s">
        <v>17</v>
      </c>
      <c r="J104" s="38"/>
      <c r="K104" s="4"/>
      <c r="M104" s="15">
        <f>TIME(7,52,0)</f>
        <v>0.32777777777777778</v>
      </c>
      <c r="N104" s="38" t="s">
        <v>109</v>
      </c>
      <c r="O104" s="38" t="s">
        <v>5</v>
      </c>
      <c r="P104" s="38" t="s">
        <v>8</v>
      </c>
      <c r="Q104" s="38" t="s">
        <v>99</v>
      </c>
      <c r="R104" s="37"/>
      <c r="S104" s="37"/>
      <c r="T104" s="38"/>
      <c r="U104" s="37"/>
      <c r="V104" s="38" t="s">
        <v>27</v>
      </c>
      <c r="W104" s="37"/>
    </row>
    <row r="105" spans="1:23">
      <c r="A105" s="15">
        <f>TIME(4,54,0)</f>
        <v>0.20416666666666669</v>
      </c>
      <c r="B105" s="48" t="s">
        <v>104</v>
      </c>
      <c r="C105" s="38" t="s">
        <v>32</v>
      </c>
      <c r="D105" s="6" t="s">
        <v>71</v>
      </c>
      <c r="E105" s="5" t="s">
        <v>99</v>
      </c>
      <c r="F105" s="37"/>
      <c r="G105" s="37"/>
      <c r="H105" s="37"/>
      <c r="I105" s="38" t="s">
        <v>17</v>
      </c>
      <c r="J105" s="38"/>
      <c r="K105" s="4"/>
      <c r="M105" s="15">
        <f>TIME(7,55,0)</f>
        <v>0.3298611111111111</v>
      </c>
      <c r="N105" s="38" t="s">
        <v>115</v>
      </c>
      <c r="O105" s="38" t="s">
        <v>31</v>
      </c>
      <c r="P105" s="38" t="s">
        <v>8</v>
      </c>
      <c r="Q105" s="38" t="s">
        <v>99</v>
      </c>
      <c r="R105" s="37"/>
      <c r="S105" s="37"/>
      <c r="T105" s="38"/>
      <c r="U105" s="37"/>
      <c r="V105" s="38" t="s">
        <v>27</v>
      </c>
      <c r="W105" s="37"/>
    </row>
    <row r="106" spans="1:23">
      <c r="A106" s="15">
        <f>TIME(4,57,0)</f>
        <v>0.20625000000000002</v>
      </c>
      <c r="B106" s="48" t="s">
        <v>105</v>
      </c>
      <c r="C106" s="38" t="s">
        <v>29</v>
      </c>
      <c r="D106" s="6" t="s">
        <v>71</v>
      </c>
      <c r="E106" s="5" t="s">
        <v>99</v>
      </c>
      <c r="F106" s="37"/>
      <c r="G106" s="37"/>
      <c r="H106" s="37"/>
      <c r="I106" s="37"/>
      <c r="J106" s="38" t="s">
        <v>27</v>
      </c>
      <c r="K106" s="4"/>
      <c r="M106" s="15">
        <f>TIME(7,58,0)</f>
        <v>0.33194444444444443</v>
      </c>
      <c r="N106" s="37" t="s">
        <v>110</v>
      </c>
      <c r="O106" s="5" t="s">
        <v>30</v>
      </c>
      <c r="P106" s="5" t="s">
        <v>8</v>
      </c>
      <c r="Q106" s="5" t="s">
        <v>99</v>
      </c>
      <c r="R106" s="37"/>
      <c r="S106" s="37"/>
      <c r="T106" s="5"/>
      <c r="U106" s="37"/>
      <c r="V106" s="38" t="s">
        <v>27</v>
      </c>
      <c r="W106" s="37"/>
    </row>
    <row r="107" spans="1:23">
      <c r="A107" s="15">
        <f>TIME(5,0,0)</f>
        <v>0.20833333333333334</v>
      </c>
      <c r="B107" s="38" t="s">
        <v>106</v>
      </c>
      <c r="C107" s="38" t="s">
        <v>31</v>
      </c>
      <c r="D107" s="6" t="s">
        <v>71</v>
      </c>
      <c r="E107" s="5" t="s">
        <v>99</v>
      </c>
      <c r="F107" s="37"/>
      <c r="G107" s="37"/>
      <c r="H107" s="37"/>
      <c r="I107" s="38" t="s">
        <v>17</v>
      </c>
      <c r="J107" s="37"/>
      <c r="K107" s="4"/>
      <c r="M107" s="34">
        <f>TIME(8,1,0)</f>
        <v>0.33402777777777781</v>
      </c>
      <c r="N107" s="37" t="s">
        <v>114</v>
      </c>
      <c r="O107" s="5" t="s">
        <v>32</v>
      </c>
      <c r="P107" s="5" t="s">
        <v>8</v>
      </c>
      <c r="Q107" s="5" t="s">
        <v>99</v>
      </c>
      <c r="R107" s="26"/>
      <c r="S107" s="26"/>
      <c r="T107" s="5"/>
      <c r="U107" s="26"/>
      <c r="V107" s="38" t="s">
        <v>27</v>
      </c>
      <c r="W107" s="37"/>
    </row>
    <row r="108" spans="1:23">
      <c r="A108" s="15">
        <f>TIME(5,3,0)</f>
        <v>0.21041666666666667</v>
      </c>
      <c r="B108" s="48" t="s">
        <v>13</v>
      </c>
      <c r="C108" s="38" t="s">
        <v>29</v>
      </c>
      <c r="D108" s="6" t="s">
        <v>71</v>
      </c>
      <c r="E108" s="5" t="s">
        <v>99</v>
      </c>
      <c r="F108" s="37"/>
      <c r="G108" s="37"/>
      <c r="H108" s="37"/>
      <c r="I108" s="37"/>
      <c r="J108" s="38" t="s">
        <v>27</v>
      </c>
      <c r="K108" s="4"/>
      <c r="M108" s="50">
        <f>TIME(20,4,0)</f>
        <v>0.83611111111111114</v>
      </c>
      <c r="N108" s="37" t="s">
        <v>112</v>
      </c>
      <c r="O108" s="38" t="s">
        <v>30</v>
      </c>
      <c r="P108" s="5" t="s">
        <v>8</v>
      </c>
      <c r="Q108" s="28" t="s">
        <v>113</v>
      </c>
      <c r="R108" s="37"/>
      <c r="S108" s="37"/>
      <c r="T108" s="38"/>
      <c r="U108" s="37"/>
      <c r="V108" s="37"/>
      <c r="W108" s="38" t="s">
        <v>119</v>
      </c>
    </row>
    <row r="109" spans="1:23">
      <c r="A109" s="15">
        <f>TIME(5,6,0)</f>
        <v>0.21249999999999999</v>
      </c>
      <c r="B109" s="38" t="s">
        <v>26</v>
      </c>
      <c r="C109" s="38" t="s">
        <v>31</v>
      </c>
      <c r="D109" s="6" t="s">
        <v>71</v>
      </c>
      <c r="E109" s="5" t="s">
        <v>99</v>
      </c>
      <c r="F109" s="37"/>
      <c r="G109" s="37"/>
      <c r="H109" s="37"/>
      <c r="I109" s="38" t="s">
        <v>17</v>
      </c>
      <c r="J109" s="37"/>
      <c r="K109" s="4"/>
      <c r="M109" s="50">
        <f>TIME(20,7,0)</f>
        <v>0.83819444444444446</v>
      </c>
      <c r="N109" s="38" t="s">
        <v>53</v>
      </c>
      <c r="O109" s="5" t="s">
        <v>31</v>
      </c>
      <c r="P109" s="5" t="s">
        <v>12</v>
      </c>
      <c r="Q109" s="5" t="s">
        <v>113</v>
      </c>
      <c r="R109" s="37"/>
      <c r="S109" s="37"/>
      <c r="T109" s="38"/>
      <c r="U109" s="37"/>
      <c r="V109" s="38" t="s">
        <v>27</v>
      </c>
      <c r="W109" s="37"/>
    </row>
    <row r="110" spans="1:23">
      <c r="A110" s="15">
        <f>TIME(5,9,0)</f>
        <v>0.21458333333333335</v>
      </c>
      <c r="B110" s="48" t="s">
        <v>103</v>
      </c>
      <c r="C110" s="5" t="s">
        <v>32</v>
      </c>
      <c r="D110" s="6" t="s">
        <v>71</v>
      </c>
      <c r="E110" s="5" t="s">
        <v>99</v>
      </c>
      <c r="F110" s="37"/>
      <c r="G110" s="37"/>
      <c r="H110" s="37"/>
      <c r="I110" s="37"/>
      <c r="J110" s="38" t="s">
        <v>27</v>
      </c>
      <c r="K110" s="4"/>
      <c r="M110" s="42">
        <f>TIME(8,40,0)</f>
        <v>0.3611111111111111</v>
      </c>
      <c r="N110" s="66" t="s">
        <v>77</v>
      </c>
      <c r="O110" s="66"/>
      <c r="P110" s="66"/>
      <c r="Q110" s="66"/>
      <c r="R110" s="66"/>
      <c r="S110" s="66"/>
      <c r="T110" s="66"/>
      <c r="U110" s="66"/>
      <c r="V110" s="66"/>
      <c r="W110" s="66"/>
    </row>
    <row r="111" spans="1:23">
      <c r="A111" s="42" t="s">
        <v>92</v>
      </c>
      <c r="B111" s="30" t="s">
        <v>89</v>
      </c>
      <c r="C111" s="26"/>
      <c r="D111" s="6"/>
      <c r="E111" s="38"/>
      <c r="F111" s="37"/>
      <c r="G111" s="37"/>
      <c r="H111" s="26"/>
      <c r="I111" s="37"/>
      <c r="J111" s="37"/>
      <c r="K111" s="37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3">
      <c r="A112" s="42">
        <v>0.22222222222222221</v>
      </c>
      <c r="B112" s="38" t="s">
        <v>79</v>
      </c>
      <c r="C112" s="26" t="s">
        <v>5</v>
      </c>
      <c r="D112" s="6" t="s">
        <v>55</v>
      </c>
      <c r="E112" s="5" t="s">
        <v>7</v>
      </c>
      <c r="F112" s="5" t="s">
        <v>4</v>
      </c>
      <c r="G112" s="37"/>
      <c r="H112" s="37"/>
      <c r="I112" s="37"/>
      <c r="J112" s="37"/>
      <c r="K112" s="37"/>
    </row>
    <row r="113" spans="1:11">
      <c r="A113" s="42">
        <v>0.22430555555555556</v>
      </c>
      <c r="B113" s="38" t="s">
        <v>80</v>
      </c>
      <c r="C113" s="26" t="s">
        <v>5</v>
      </c>
      <c r="D113" s="6" t="s">
        <v>55</v>
      </c>
      <c r="E113" s="5" t="s">
        <v>7</v>
      </c>
      <c r="F113" s="5" t="s">
        <v>4</v>
      </c>
      <c r="G113" s="37"/>
      <c r="H113" s="26"/>
      <c r="I113" s="37"/>
      <c r="J113" s="37"/>
      <c r="K113" s="37"/>
    </row>
    <row r="114" spans="1:11">
      <c r="A114" s="42">
        <v>0.22638888888888889</v>
      </c>
      <c r="B114" s="37" t="s">
        <v>118</v>
      </c>
      <c r="C114" s="26" t="s">
        <v>30</v>
      </c>
      <c r="D114" s="6" t="s">
        <v>55</v>
      </c>
      <c r="E114" s="5" t="s">
        <v>7</v>
      </c>
      <c r="F114" s="5" t="s">
        <v>4</v>
      </c>
      <c r="G114" s="37"/>
      <c r="H114" s="26"/>
      <c r="I114" s="37"/>
      <c r="J114" s="37"/>
      <c r="K114" s="37"/>
    </row>
    <row r="115" spans="1:11">
      <c r="A115" s="42">
        <v>0.22847222222222222</v>
      </c>
      <c r="B115" s="38" t="s">
        <v>81</v>
      </c>
      <c r="C115" s="26" t="s">
        <v>5</v>
      </c>
      <c r="D115" s="6" t="s">
        <v>55</v>
      </c>
      <c r="E115" s="5" t="s">
        <v>7</v>
      </c>
      <c r="F115" s="5" t="s">
        <v>4</v>
      </c>
      <c r="G115" s="37"/>
      <c r="H115" s="26"/>
      <c r="I115" s="37"/>
      <c r="J115" s="37"/>
      <c r="K115" s="37"/>
    </row>
    <row r="116" spans="1:11">
      <c r="A116" s="50">
        <v>0.73055555555555562</v>
      </c>
      <c r="B116" s="5" t="s">
        <v>78</v>
      </c>
      <c r="C116" s="26" t="s">
        <v>5</v>
      </c>
      <c r="D116" s="6" t="s">
        <v>55</v>
      </c>
      <c r="E116" s="5" t="s">
        <v>7</v>
      </c>
      <c r="F116" s="5" t="s">
        <v>4</v>
      </c>
      <c r="G116" s="37"/>
      <c r="H116" s="37"/>
      <c r="I116" s="37"/>
      <c r="J116" s="37"/>
      <c r="K116" s="37"/>
    </row>
    <row r="117" spans="1:11">
      <c r="A117" s="42">
        <f>TIME(6,0,0)</f>
        <v>0.25</v>
      </c>
      <c r="B117" s="81" t="s">
        <v>77</v>
      </c>
      <c r="C117" s="81"/>
      <c r="D117" s="81"/>
      <c r="E117" s="81"/>
      <c r="F117" s="81"/>
      <c r="G117" s="81"/>
      <c r="H117" s="81"/>
      <c r="I117" s="81"/>
      <c r="J117" s="81"/>
      <c r="K117" s="81"/>
    </row>
    <row r="118" spans="1:11">
      <c r="K118"/>
    </row>
    <row r="119" spans="1:11">
      <c r="K119"/>
    </row>
    <row r="120" spans="1:11">
      <c r="K120"/>
    </row>
    <row r="121" spans="1:11">
      <c r="K121"/>
    </row>
    <row r="122" spans="1:11">
      <c r="K122"/>
    </row>
    <row r="123" spans="1:11">
      <c r="K123"/>
    </row>
    <row r="124" spans="1:11">
      <c r="K124"/>
    </row>
    <row r="125" spans="1:11">
      <c r="K125"/>
    </row>
  </sheetData>
  <mergeCells count="8">
    <mergeCell ref="B117:K117"/>
    <mergeCell ref="B2:I3"/>
    <mergeCell ref="N2:T3"/>
    <mergeCell ref="N73:U74"/>
    <mergeCell ref="A73:H74"/>
    <mergeCell ref="B55:J55"/>
    <mergeCell ref="N42:V42"/>
    <mergeCell ref="N53:V53"/>
  </mergeCells>
  <pageMargins left="0.7" right="0.7" top="0.75" bottom="0.75" header="0.3" footer="0.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B1" workbookViewId="0">
      <selection activeCell="M50" sqref="M50"/>
    </sheetView>
  </sheetViews>
  <sheetFormatPr defaultRowHeight="12.75"/>
  <cols>
    <col min="2" max="2" width="18.85546875" customWidth="1"/>
    <col min="3" max="3" width="11.42578125" customWidth="1"/>
    <col min="4" max="4" width="6.85546875" customWidth="1"/>
    <col min="5" max="5" width="11.42578125" customWidth="1"/>
    <col min="6" max="6" width="5" customWidth="1"/>
    <col min="7" max="7" width="5.140625" customWidth="1"/>
    <col min="8" max="8" width="6.140625" customWidth="1"/>
    <col min="9" max="9" width="5.140625" customWidth="1"/>
    <col min="10" max="10" width="6" customWidth="1"/>
    <col min="11" max="11" width="6.42578125" customWidth="1"/>
    <col min="14" max="14" width="18" customWidth="1"/>
    <col min="16" max="16" width="7" customWidth="1"/>
    <col min="17" max="17" width="10.7109375" customWidth="1"/>
    <col min="18" max="18" width="5.85546875" customWidth="1"/>
    <col min="19" max="19" width="5.7109375" customWidth="1"/>
    <col min="20" max="20" width="6.42578125" customWidth="1"/>
    <col min="21" max="21" width="5.28515625" customWidth="1"/>
    <col min="22" max="23" width="6.7109375" customWidth="1"/>
  </cols>
  <sheetData>
    <row r="1" spans="1:23">
      <c r="A1" s="82" t="s">
        <v>154</v>
      </c>
      <c r="B1" s="82"/>
      <c r="C1" s="82"/>
      <c r="D1" s="82"/>
      <c r="E1" s="82"/>
      <c r="F1" s="82"/>
      <c r="G1" s="82"/>
      <c r="H1" s="82"/>
      <c r="I1" s="36"/>
      <c r="J1" s="36"/>
      <c r="K1" s="36"/>
      <c r="L1" s="13"/>
      <c r="M1" s="1"/>
      <c r="N1" s="1"/>
      <c r="O1" s="13"/>
      <c r="P1" s="18"/>
      <c r="Q1" s="13"/>
      <c r="R1" s="1"/>
      <c r="S1" s="1"/>
      <c r="T1" s="49"/>
      <c r="U1" s="1"/>
      <c r="V1" s="1"/>
      <c r="W1" s="36"/>
    </row>
    <row r="2" spans="1:23">
      <c r="A2" s="82"/>
      <c r="B2" s="82"/>
      <c r="C2" s="82"/>
      <c r="D2" s="82"/>
      <c r="E2" s="82"/>
      <c r="F2" s="82"/>
      <c r="G2" s="82"/>
      <c r="H2" s="82"/>
      <c r="I2" s="36"/>
      <c r="J2" s="36"/>
      <c r="K2" s="36"/>
      <c r="L2" s="1"/>
      <c r="M2" s="1"/>
      <c r="N2" s="83" t="s">
        <v>147</v>
      </c>
      <c r="O2" s="83"/>
      <c r="P2" s="83"/>
      <c r="Q2" s="83"/>
      <c r="R2" s="83"/>
      <c r="S2" s="83"/>
      <c r="T2" s="83"/>
      <c r="U2" s="83"/>
      <c r="V2" s="36"/>
      <c r="W2" s="36"/>
    </row>
    <row r="3" spans="1:2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1"/>
      <c r="M3" s="1"/>
      <c r="N3" s="83"/>
      <c r="O3" s="83"/>
      <c r="P3" s="83"/>
      <c r="Q3" s="83"/>
      <c r="R3" s="83"/>
      <c r="S3" s="83"/>
      <c r="T3" s="83"/>
      <c r="U3" s="83"/>
      <c r="V3" s="1"/>
      <c r="W3" s="36"/>
    </row>
    <row r="4" spans="1:23" ht="18.75">
      <c r="A4" s="9" t="s">
        <v>0</v>
      </c>
      <c r="B4" s="9" t="s">
        <v>1</v>
      </c>
      <c r="C4" s="9" t="s">
        <v>3</v>
      </c>
      <c r="D4" s="9" t="s">
        <v>2</v>
      </c>
      <c r="E4" s="3" t="s">
        <v>15</v>
      </c>
      <c r="F4" s="37" t="s">
        <v>4</v>
      </c>
      <c r="G4" s="37"/>
      <c r="H4" s="10"/>
      <c r="I4" s="11"/>
      <c r="J4" s="11"/>
      <c r="K4" s="11"/>
      <c r="L4" s="1"/>
      <c r="M4" s="1"/>
      <c r="N4" s="21"/>
      <c r="O4" s="21"/>
      <c r="P4" s="18"/>
      <c r="Q4" s="22"/>
      <c r="R4" s="36"/>
      <c r="S4" s="36"/>
      <c r="T4" s="36"/>
      <c r="U4" s="36"/>
      <c r="V4" s="36"/>
      <c r="W4" s="25"/>
    </row>
    <row r="5" spans="1:23" ht="24">
      <c r="A5" s="42" t="s">
        <v>92</v>
      </c>
      <c r="B5" s="43" t="s">
        <v>155</v>
      </c>
      <c r="C5" s="36"/>
      <c r="D5" s="58"/>
      <c r="E5" s="59"/>
      <c r="F5" s="60"/>
      <c r="G5" s="61"/>
      <c r="H5" s="62"/>
      <c r="I5" s="62"/>
      <c r="J5" s="62"/>
      <c r="K5" s="62"/>
      <c r="L5" s="1"/>
      <c r="M5" s="9" t="s">
        <v>19</v>
      </c>
      <c r="N5" s="9" t="s">
        <v>1</v>
      </c>
      <c r="O5" s="9" t="s">
        <v>3</v>
      </c>
      <c r="P5" s="31" t="s">
        <v>2</v>
      </c>
      <c r="Q5" s="3" t="s">
        <v>15</v>
      </c>
      <c r="R5" s="30" t="s">
        <v>4</v>
      </c>
      <c r="S5" s="37"/>
      <c r="T5" s="10"/>
      <c r="U5" s="11"/>
      <c r="V5" s="11"/>
      <c r="W5" s="46"/>
    </row>
    <row r="6" spans="1:23">
      <c r="A6" s="15">
        <f>TIME(9,30,0)</f>
        <v>0.39583333333333331</v>
      </c>
      <c r="B6" s="47" t="s">
        <v>132</v>
      </c>
      <c r="C6" s="41" t="s">
        <v>30</v>
      </c>
      <c r="D6" s="45" t="s">
        <v>65</v>
      </c>
      <c r="E6" s="33" t="s">
        <v>120</v>
      </c>
      <c r="F6" s="4" t="s">
        <v>4</v>
      </c>
      <c r="G6" s="37"/>
      <c r="H6" s="38"/>
      <c r="I6" s="37"/>
      <c r="J6" s="37"/>
      <c r="K6" s="37"/>
      <c r="L6" s="1"/>
      <c r="M6" s="42" t="s">
        <v>92</v>
      </c>
      <c r="N6" s="43" t="s">
        <v>159</v>
      </c>
      <c r="O6" s="36"/>
      <c r="P6" s="20"/>
      <c r="Q6" s="32"/>
      <c r="R6" s="4"/>
      <c r="S6" s="37"/>
      <c r="T6" s="38"/>
      <c r="U6" s="37"/>
      <c r="V6" s="37"/>
      <c r="W6" s="37"/>
    </row>
    <row r="7" spans="1:23">
      <c r="A7" s="15">
        <f>TIME(9,33,0)</f>
        <v>0.3979166666666667</v>
      </c>
      <c r="B7" s="38" t="s">
        <v>128</v>
      </c>
      <c r="C7" s="42" t="s">
        <v>5</v>
      </c>
      <c r="D7" s="42" t="s">
        <v>71</v>
      </c>
      <c r="E7" s="42" t="s">
        <v>120</v>
      </c>
      <c r="F7" s="42"/>
      <c r="G7" s="42"/>
      <c r="H7" s="42" t="s">
        <v>18</v>
      </c>
      <c r="I7" s="42"/>
      <c r="J7" s="42"/>
      <c r="K7" s="42"/>
      <c r="L7" s="1"/>
      <c r="M7" s="15">
        <f>TIME(2,0,0)</f>
        <v>8.3333333333333329E-2</v>
      </c>
      <c r="N7" s="38" t="s">
        <v>137</v>
      </c>
      <c r="O7" s="5" t="s">
        <v>31</v>
      </c>
      <c r="P7" s="5" t="s">
        <v>8</v>
      </c>
      <c r="Q7" s="5" t="s">
        <v>120</v>
      </c>
      <c r="R7" s="26"/>
      <c r="S7" s="26"/>
      <c r="T7" s="5" t="s">
        <v>18</v>
      </c>
      <c r="U7" s="26"/>
      <c r="V7" s="26"/>
      <c r="W7" s="37"/>
    </row>
    <row r="8" spans="1:23">
      <c r="A8" s="15">
        <f>TIME(9,36,0)</f>
        <v>0.39999999999999997</v>
      </c>
      <c r="B8" s="39" t="s">
        <v>130</v>
      </c>
      <c r="C8" s="41" t="s">
        <v>30</v>
      </c>
      <c r="D8" s="45" t="s">
        <v>65</v>
      </c>
      <c r="E8" s="33" t="s">
        <v>120</v>
      </c>
      <c r="F8" s="4" t="s">
        <v>4</v>
      </c>
      <c r="G8" s="37"/>
      <c r="H8" s="38"/>
      <c r="I8" s="37"/>
      <c r="J8" s="37"/>
      <c r="K8" s="37"/>
      <c r="L8" s="1"/>
      <c r="M8" s="15">
        <f>TIME(2,3,0)</f>
        <v>8.5416666666666655E-2</v>
      </c>
      <c r="N8" s="38" t="s">
        <v>135</v>
      </c>
      <c r="O8" s="38" t="s">
        <v>5</v>
      </c>
      <c r="P8" s="5" t="s">
        <v>8</v>
      </c>
      <c r="Q8" s="5" t="s">
        <v>120</v>
      </c>
      <c r="R8" s="37"/>
      <c r="S8" s="37"/>
      <c r="T8" s="38" t="s">
        <v>18</v>
      </c>
      <c r="U8" s="37"/>
      <c r="V8" s="37"/>
      <c r="W8" s="37"/>
    </row>
    <row r="9" spans="1:23">
      <c r="A9" s="15">
        <f>TIME(9,39,0)</f>
        <v>0.40208333333333335</v>
      </c>
      <c r="B9" s="38" t="s">
        <v>121</v>
      </c>
      <c r="C9" s="38" t="s">
        <v>122</v>
      </c>
      <c r="D9" s="44" t="s">
        <v>71</v>
      </c>
      <c r="E9" s="44" t="s">
        <v>120</v>
      </c>
      <c r="F9" s="4"/>
      <c r="G9" s="37"/>
      <c r="H9" s="38" t="s">
        <v>18</v>
      </c>
      <c r="I9" s="37"/>
      <c r="J9" s="37"/>
      <c r="K9" s="37"/>
      <c r="L9" s="1"/>
      <c r="M9" s="15">
        <f>TIME(2,6,0)</f>
        <v>8.7500000000000008E-2</v>
      </c>
      <c r="N9" s="55" t="s">
        <v>136</v>
      </c>
      <c r="O9" s="5" t="s">
        <v>29</v>
      </c>
      <c r="P9" s="5" t="s">
        <v>8</v>
      </c>
      <c r="Q9" s="5" t="s">
        <v>120</v>
      </c>
      <c r="R9" s="37"/>
      <c r="S9" s="37"/>
      <c r="T9" s="38" t="s">
        <v>18</v>
      </c>
      <c r="U9" s="37"/>
      <c r="V9" s="37"/>
      <c r="W9" s="37"/>
    </row>
    <row r="10" spans="1:23">
      <c r="A10" s="15">
        <f>TIME(9,42,0)</f>
        <v>0.40416666666666662</v>
      </c>
      <c r="B10" s="38" t="s">
        <v>129</v>
      </c>
      <c r="C10" s="38" t="s">
        <v>5</v>
      </c>
      <c r="D10" s="44" t="s">
        <v>71</v>
      </c>
      <c r="E10" s="44" t="s">
        <v>120</v>
      </c>
      <c r="F10" s="4"/>
      <c r="G10" s="37"/>
      <c r="H10" s="38" t="s">
        <v>18</v>
      </c>
      <c r="I10" s="37"/>
      <c r="J10" s="37"/>
      <c r="K10" s="37"/>
      <c r="L10" s="13"/>
      <c r="M10" s="15">
        <f>TIME(2,9,0)</f>
        <v>8.9583333333333334E-2</v>
      </c>
      <c r="N10" s="38" t="s">
        <v>138</v>
      </c>
      <c r="O10" s="5" t="s">
        <v>31</v>
      </c>
      <c r="P10" s="5" t="s">
        <v>8</v>
      </c>
      <c r="Q10" s="5" t="s">
        <v>120</v>
      </c>
      <c r="R10" s="37"/>
      <c r="S10" s="37"/>
      <c r="T10" s="5" t="s">
        <v>18</v>
      </c>
      <c r="U10" s="37"/>
      <c r="V10" s="37"/>
      <c r="W10" s="37"/>
    </row>
    <row r="11" spans="1:23">
      <c r="A11" s="15">
        <f>TIME(9,45,0)</f>
        <v>0.40625</v>
      </c>
      <c r="B11" s="38" t="s">
        <v>123</v>
      </c>
      <c r="C11" s="38" t="s">
        <v>31</v>
      </c>
      <c r="D11" s="44" t="s">
        <v>71</v>
      </c>
      <c r="E11" s="44" t="s">
        <v>120</v>
      </c>
      <c r="F11" s="38"/>
      <c r="G11" s="37"/>
      <c r="H11" s="38" t="s">
        <v>18</v>
      </c>
      <c r="I11" s="38"/>
      <c r="J11" s="37"/>
      <c r="K11" s="37"/>
      <c r="L11" s="1"/>
      <c r="M11" s="15">
        <f>TIME(2,12,0)</f>
        <v>9.1666666666666674E-2</v>
      </c>
      <c r="N11" s="38" t="s">
        <v>139</v>
      </c>
      <c r="O11" s="5" t="s">
        <v>5</v>
      </c>
      <c r="P11" s="5" t="s">
        <v>145</v>
      </c>
      <c r="Q11" s="5" t="s">
        <v>120</v>
      </c>
      <c r="R11" s="37"/>
      <c r="S11" s="37"/>
      <c r="T11" s="5" t="s">
        <v>18</v>
      </c>
      <c r="U11" s="37"/>
      <c r="V11" s="37"/>
      <c r="W11" s="37"/>
    </row>
    <row r="12" spans="1:23">
      <c r="A12" s="15">
        <f>TIME(9,48,0)</f>
        <v>0.40833333333333338</v>
      </c>
      <c r="B12" s="38" t="s">
        <v>124</v>
      </c>
      <c r="C12" s="38" t="s">
        <v>5</v>
      </c>
      <c r="D12" s="44" t="s">
        <v>71</v>
      </c>
      <c r="E12" s="44" t="s">
        <v>120</v>
      </c>
      <c r="F12" s="4"/>
      <c r="G12" s="37"/>
      <c r="H12" s="38" t="s">
        <v>18</v>
      </c>
      <c r="I12" s="38"/>
      <c r="J12" s="37"/>
      <c r="K12" s="37"/>
      <c r="L12" s="1"/>
      <c r="M12" s="15">
        <f>TIME(2,15,0)</f>
        <v>9.375E-2</v>
      </c>
      <c r="N12" s="37" t="s">
        <v>142</v>
      </c>
      <c r="O12" s="5" t="s">
        <v>31</v>
      </c>
      <c r="P12" s="5" t="s">
        <v>8</v>
      </c>
      <c r="Q12" s="5" t="s">
        <v>120</v>
      </c>
      <c r="R12" s="37"/>
      <c r="S12" s="37"/>
      <c r="T12" s="5" t="s">
        <v>18</v>
      </c>
      <c r="U12" s="37"/>
      <c r="V12" s="37"/>
      <c r="W12" s="37"/>
    </row>
    <row r="13" spans="1:23">
      <c r="A13" s="15">
        <f>TIME(9,51,0)</f>
        <v>0.41041666666666665</v>
      </c>
      <c r="B13" s="38" t="s">
        <v>125</v>
      </c>
      <c r="C13" s="38" t="s">
        <v>31</v>
      </c>
      <c r="D13" s="44" t="s">
        <v>71</v>
      </c>
      <c r="E13" s="44" t="s">
        <v>120</v>
      </c>
      <c r="F13" s="37"/>
      <c r="G13" s="38"/>
      <c r="H13" s="38" t="s">
        <v>18</v>
      </c>
      <c r="I13" s="38"/>
      <c r="J13" s="38"/>
      <c r="K13" s="37"/>
      <c r="L13" s="1"/>
      <c r="M13" s="15">
        <f>TIME(2,18,0)</f>
        <v>9.5833333333333326E-2</v>
      </c>
      <c r="N13" s="55" t="s">
        <v>140</v>
      </c>
      <c r="O13" s="5" t="s">
        <v>29</v>
      </c>
      <c r="P13" s="44" t="s">
        <v>8</v>
      </c>
      <c r="Q13" s="5" t="s">
        <v>120</v>
      </c>
      <c r="R13" s="37"/>
      <c r="S13" s="37"/>
      <c r="T13" s="5" t="s">
        <v>18</v>
      </c>
      <c r="U13" s="37"/>
      <c r="V13" s="37"/>
      <c r="W13" s="37"/>
    </row>
    <row r="14" spans="1:23">
      <c r="A14" s="42">
        <f>TIME(9,54,0)</f>
        <v>0.41250000000000003</v>
      </c>
      <c r="B14" s="38" t="s">
        <v>126</v>
      </c>
      <c r="C14" s="38" t="s">
        <v>5</v>
      </c>
      <c r="D14" s="44" t="s">
        <v>71</v>
      </c>
      <c r="E14" s="44" t="s">
        <v>120</v>
      </c>
      <c r="F14" s="8"/>
      <c r="G14" s="8"/>
      <c r="H14" s="8" t="s">
        <v>18</v>
      </c>
      <c r="I14" s="38"/>
      <c r="J14" s="8"/>
      <c r="K14" s="37"/>
      <c r="L14" s="13"/>
      <c r="M14" s="15">
        <f>TIME(2,21,0)</f>
        <v>9.7916666666666666E-2</v>
      </c>
      <c r="N14" s="38" t="s">
        <v>141</v>
      </c>
      <c r="O14" s="5" t="s">
        <v>31</v>
      </c>
      <c r="P14" s="5" t="s">
        <v>8</v>
      </c>
      <c r="Q14" s="5" t="s">
        <v>120</v>
      </c>
      <c r="R14" s="37"/>
      <c r="S14" s="37"/>
      <c r="T14" s="5" t="s">
        <v>18</v>
      </c>
      <c r="U14" s="37"/>
      <c r="V14" s="37"/>
      <c r="W14" s="37"/>
    </row>
    <row r="15" spans="1:23">
      <c r="A15" s="15">
        <f>TIME(9,57,0)</f>
        <v>0.4145833333333333</v>
      </c>
      <c r="B15" s="39" t="s">
        <v>127</v>
      </c>
      <c r="C15" s="38" t="s">
        <v>30</v>
      </c>
      <c r="D15" s="44" t="s">
        <v>71</v>
      </c>
      <c r="E15" s="44" t="s">
        <v>120</v>
      </c>
      <c r="F15" s="4"/>
      <c r="G15" s="38"/>
      <c r="H15" s="4" t="s">
        <v>18</v>
      </c>
      <c r="I15" s="38"/>
      <c r="J15" s="37"/>
      <c r="K15" s="37"/>
      <c r="L15" s="29"/>
      <c r="M15" s="15">
        <f>TIME(2,24,0)</f>
        <v>9.9999999999999992E-2</v>
      </c>
      <c r="N15" s="38" t="s">
        <v>144</v>
      </c>
      <c r="O15" s="5" t="s">
        <v>5</v>
      </c>
      <c r="P15" s="5" t="s">
        <v>146</v>
      </c>
      <c r="Q15" s="5" t="s">
        <v>120</v>
      </c>
      <c r="R15" s="37"/>
      <c r="S15" s="37"/>
      <c r="T15" s="5" t="s">
        <v>18</v>
      </c>
      <c r="U15" s="37"/>
      <c r="V15" s="37"/>
      <c r="W15" s="37"/>
    </row>
    <row r="16" spans="1:23">
      <c r="A16" s="15">
        <f>TIME(10,0,0)</f>
        <v>0.41666666666666669</v>
      </c>
      <c r="B16" s="38" t="s">
        <v>131</v>
      </c>
      <c r="C16" s="38" t="s">
        <v>5</v>
      </c>
      <c r="D16" s="44" t="s">
        <v>71</v>
      </c>
      <c r="E16" s="44" t="s">
        <v>120</v>
      </c>
      <c r="F16" s="4"/>
      <c r="G16" s="38"/>
      <c r="H16" s="4" t="s">
        <v>18</v>
      </c>
      <c r="I16" s="38"/>
      <c r="J16" s="37"/>
      <c r="K16" s="37"/>
      <c r="L16" s="1"/>
      <c r="M16" s="34">
        <f>TIME(2,27,0)</f>
        <v>0.10208333333333335</v>
      </c>
      <c r="N16" s="38" t="s">
        <v>143</v>
      </c>
      <c r="O16" s="5" t="s">
        <v>5</v>
      </c>
      <c r="P16" s="5" t="s">
        <v>12</v>
      </c>
      <c r="Q16" s="5" t="s">
        <v>120</v>
      </c>
      <c r="R16" s="37"/>
      <c r="S16" s="37"/>
      <c r="T16" s="5" t="s">
        <v>18</v>
      </c>
      <c r="U16" s="37"/>
      <c r="V16" s="37"/>
      <c r="W16" s="37"/>
    </row>
    <row r="17" spans="1:23">
      <c r="A17" s="15" t="s">
        <v>92</v>
      </c>
      <c r="B17" s="64" t="s">
        <v>156</v>
      </c>
      <c r="C17" s="15"/>
      <c r="D17" s="15"/>
      <c r="E17" s="15"/>
      <c r="F17" s="15"/>
      <c r="G17" s="15"/>
      <c r="H17" s="15"/>
      <c r="I17" s="15"/>
      <c r="J17" s="15"/>
      <c r="K17" s="15"/>
      <c r="L17" s="1"/>
      <c r="M17" s="15" t="s">
        <v>133</v>
      </c>
      <c r="N17" s="30" t="s">
        <v>158</v>
      </c>
      <c r="O17" s="37"/>
      <c r="P17" s="37"/>
      <c r="Q17" s="37"/>
      <c r="R17" s="37"/>
      <c r="S17" s="37"/>
      <c r="T17" s="37"/>
      <c r="U17" s="37"/>
      <c r="V17" s="37"/>
      <c r="W17" s="37"/>
    </row>
    <row r="18" spans="1:23">
      <c r="A18" s="15">
        <f>TIME(10,9,0)</f>
        <v>0.42291666666666666</v>
      </c>
      <c r="B18" s="47" t="s">
        <v>132</v>
      </c>
      <c r="C18" s="41" t="s">
        <v>30</v>
      </c>
      <c r="D18" s="6" t="s">
        <v>65</v>
      </c>
      <c r="E18" s="6" t="s">
        <v>120</v>
      </c>
      <c r="F18" s="37"/>
      <c r="G18" s="38"/>
      <c r="H18" s="38"/>
      <c r="I18" s="38" t="s">
        <v>17</v>
      </c>
      <c r="J18" s="38"/>
      <c r="K18" s="37"/>
      <c r="L18" s="36"/>
      <c r="M18" s="15">
        <f>TIME(2,35,0)</f>
        <v>0.1076388888888889</v>
      </c>
      <c r="N18" s="38" t="s">
        <v>137</v>
      </c>
      <c r="O18" s="5" t="s">
        <v>31</v>
      </c>
      <c r="P18" s="5" t="s">
        <v>8</v>
      </c>
      <c r="Q18" s="5" t="s">
        <v>120</v>
      </c>
      <c r="R18" s="37"/>
      <c r="S18" s="37"/>
      <c r="T18" s="37"/>
      <c r="U18" s="38" t="s">
        <v>17</v>
      </c>
      <c r="V18" s="37"/>
      <c r="W18" s="37"/>
    </row>
    <row r="19" spans="1:23">
      <c r="A19" s="15">
        <f>TIME(10,12,0)</f>
        <v>0.42499999999999999</v>
      </c>
      <c r="B19" s="38" t="s">
        <v>128</v>
      </c>
      <c r="C19" s="42" t="s">
        <v>5</v>
      </c>
      <c r="D19" s="6" t="s">
        <v>71</v>
      </c>
      <c r="E19" s="6" t="s">
        <v>120</v>
      </c>
      <c r="F19" s="37"/>
      <c r="G19" s="37"/>
      <c r="H19" s="37"/>
      <c r="I19" s="38" t="s">
        <v>17</v>
      </c>
      <c r="J19" s="38"/>
      <c r="K19" s="26"/>
      <c r="L19" s="36"/>
      <c r="M19" s="15">
        <f>TIME(2,38,0)</f>
        <v>0.10972222222222222</v>
      </c>
      <c r="N19" s="38" t="s">
        <v>135</v>
      </c>
      <c r="O19" s="38" t="s">
        <v>5</v>
      </c>
      <c r="P19" s="5" t="s">
        <v>8</v>
      </c>
      <c r="Q19" s="5" t="s">
        <v>120</v>
      </c>
      <c r="R19" s="37"/>
      <c r="S19" s="37"/>
      <c r="T19" s="37"/>
      <c r="U19" s="38" t="s">
        <v>17</v>
      </c>
      <c r="V19" s="37"/>
      <c r="W19" s="37"/>
    </row>
    <row r="20" spans="1:23">
      <c r="A20" s="15">
        <f>TIME(10,15,0)</f>
        <v>0.42708333333333331</v>
      </c>
      <c r="B20" s="39" t="s">
        <v>130</v>
      </c>
      <c r="C20" s="41" t="s">
        <v>30</v>
      </c>
      <c r="D20" s="6" t="s">
        <v>65</v>
      </c>
      <c r="E20" s="6" t="s">
        <v>120</v>
      </c>
      <c r="F20" s="26"/>
      <c r="G20" s="5"/>
      <c r="H20" s="5"/>
      <c r="I20" s="5" t="s">
        <v>17</v>
      </c>
      <c r="J20" s="26"/>
      <c r="K20" s="37"/>
      <c r="L20" s="36"/>
      <c r="M20" s="15">
        <f>TIME(2,41,0)</f>
        <v>0.11180555555555556</v>
      </c>
      <c r="N20" s="55" t="s">
        <v>136</v>
      </c>
      <c r="O20" s="5" t="s">
        <v>29</v>
      </c>
      <c r="P20" s="5" t="s">
        <v>8</v>
      </c>
      <c r="Q20" s="5" t="s">
        <v>120</v>
      </c>
      <c r="R20" s="37"/>
      <c r="S20" s="37"/>
      <c r="T20" s="37"/>
      <c r="U20" s="38" t="s">
        <v>17</v>
      </c>
      <c r="V20" s="37"/>
      <c r="W20" s="37"/>
    </row>
    <row r="21" spans="1:23">
      <c r="A21" s="15">
        <f>TIME(10,18,0)</f>
        <v>0.4291666666666667</v>
      </c>
      <c r="B21" s="38" t="s">
        <v>121</v>
      </c>
      <c r="C21" s="38" t="s">
        <v>122</v>
      </c>
      <c r="D21" s="44" t="s">
        <v>71</v>
      </c>
      <c r="E21" s="44" t="s">
        <v>120</v>
      </c>
      <c r="F21" s="5"/>
      <c r="G21" s="5"/>
      <c r="H21" s="5"/>
      <c r="I21" s="5" t="s">
        <v>17</v>
      </c>
      <c r="J21" s="37"/>
      <c r="K21" s="37"/>
      <c r="L21" s="36"/>
      <c r="M21" s="15">
        <f>TIME(2,44,0)</f>
        <v>0.11388888888888889</v>
      </c>
      <c r="N21" s="38" t="s">
        <v>138</v>
      </c>
      <c r="O21" s="5" t="s">
        <v>31</v>
      </c>
      <c r="P21" s="5" t="s">
        <v>8</v>
      </c>
      <c r="Q21" s="5" t="s">
        <v>120</v>
      </c>
      <c r="R21" s="37"/>
      <c r="S21" s="37"/>
      <c r="T21" s="37"/>
      <c r="U21" s="5" t="s">
        <v>17</v>
      </c>
      <c r="V21" s="37"/>
      <c r="W21" s="37"/>
    </row>
    <row r="22" spans="1:23">
      <c r="A22" s="15">
        <f>TIME(10,21,0)</f>
        <v>0.43124999999999997</v>
      </c>
      <c r="B22" s="38" t="s">
        <v>129</v>
      </c>
      <c r="C22" s="38" t="s">
        <v>5</v>
      </c>
      <c r="D22" s="44" t="s">
        <v>71</v>
      </c>
      <c r="E22" s="44" t="s">
        <v>120</v>
      </c>
      <c r="F22" s="5"/>
      <c r="G22" s="5"/>
      <c r="H22" s="5"/>
      <c r="I22" s="5" t="s">
        <v>17</v>
      </c>
      <c r="J22" s="37"/>
      <c r="K22" s="37"/>
      <c r="L22" s="36"/>
      <c r="M22" s="15">
        <f>TIME(2,47,0)</f>
        <v>0.11597222222222221</v>
      </c>
      <c r="N22" s="38" t="s">
        <v>139</v>
      </c>
      <c r="O22" s="5" t="s">
        <v>5</v>
      </c>
      <c r="P22" s="5" t="s">
        <v>8</v>
      </c>
      <c r="Q22" s="5" t="s">
        <v>120</v>
      </c>
      <c r="R22" s="37"/>
      <c r="S22" s="37"/>
      <c r="T22" s="37"/>
      <c r="U22" s="5" t="s">
        <v>17</v>
      </c>
      <c r="V22" s="37"/>
      <c r="W22" s="37"/>
    </row>
    <row r="23" spans="1:23">
      <c r="A23" s="15">
        <f>TIME(10,24,0)</f>
        <v>0.43333333333333335</v>
      </c>
      <c r="B23" s="38" t="s">
        <v>123</v>
      </c>
      <c r="C23" s="38" t="s">
        <v>31</v>
      </c>
      <c r="D23" s="6" t="s">
        <v>71</v>
      </c>
      <c r="E23" s="6" t="s">
        <v>120</v>
      </c>
      <c r="F23" s="37"/>
      <c r="G23" s="37"/>
      <c r="H23" s="37"/>
      <c r="I23" s="38" t="s">
        <v>17</v>
      </c>
      <c r="J23" s="37"/>
      <c r="K23" s="37"/>
      <c r="L23" s="36"/>
      <c r="M23" s="15">
        <f>TIME(2,50,0)</f>
        <v>0.11805555555555557</v>
      </c>
      <c r="N23" s="37" t="s">
        <v>142</v>
      </c>
      <c r="O23" s="5" t="s">
        <v>31</v>
      </c>
      <c r="P23" s="5" t="s">
        <v>8</v>
      </c>
      <c r="Q23" s="5" t="s">
        <v>120</v>
      </c>
      <c r="R23" s="37"/>
      <c r="S23" s="37"/>
      <c r="T23" s="37"/>
      <c r="U23" s="5" t="s">
        <v>17</v>
      </c>
      <c r="V23" s="37"/>
      <c r="W23" s="37"/>
    </row>
    <row r="24" spans="1:23">
      <c r="A24" s="34">
        <f>TIME(10,27,0)</f>
        <v>0.43541666666666662</v>
      </c>
      <c r="B24" s="38" t="s">
        <v>124</v>
      </c>
      <c r="C24" s="38" t="s">
        <v>5</v>
      </c>
      <c r="D24" s="6" t="s">
        <v>71</v>
      </c>
      <c r="E24" s="6" t="s">
        <v>120</v>
      </c>
      <c r="F24" s="37"/>
      <c r="G24" s="37"/>
      <c r="H24" s="37"/>
      <c r="I24" s="38" t="s">
        <v>17</v>
      </c>
      <c r="J24" s="38"/>
      <c r="K24" s="37"/>
      <c r="L24" s="36"/>
      <c r="M24" s="15">
        <f>TIME(2,53,0)</f>
        <v>0.12013888888888889</v>
      </c>
      <c r="N24" s="55" t="s">
        <v>140</v>
      </c>
      <c r="O24" s="5" t="s">
        <v>29</v>
      </c>
      <c r="P24" s="44" t="s">
        <v>8</v>
      </c>
      <c r="Q24" s="5" t="s">
        <v>120</v>
      </c>
      <c r="R24" s="37"/>
      <c r="S24" s="37"/>
      <c r="T24" s="37"/>
      <c r="U24" s="5" t="s">
        <v>17</v>
      </c>
      <c r="V24" s="37"/>
      <c r="W24" s="37"/>
    </row>
    <row r="25" spans="1:23">
      <c r="A25" s="15">
        <f>TIME(10,30,0)</f>
        <v>0.4375</v>
      </c>
      <c r="B25" s="38" t="s">
        <v>125</v>
      </c>
      <c r="C25" s="38" t="s">
        <v>31</v>
      </c>
      <c r="D25" s="6" t="s">
        <v>71</v>
      </c>
      <c r="E25" s="6" t="s">
        <v>120</v>
      </c>
      <c r="F25" s="37"/>
      <c r="G25" s="37"/>
      <c r="H25" s="37"/>
      <c r="I25" s="38" t="s">
        <v>17</v>
      </c>
      <c r="J25" s="38"/>
      <c r="K25" s="37"/>
      <c r="L25" s="36"/>
      <c r="M25" s="15">
        <f>TIME(2,56,0)</f>
        <v>0.12222222222222223</v>
      </c>
      <c r="N25" s="38" t="s">
        <v>141</v>
      </c>
      <c r="O25" s="5" t="s">
        <v>31</v>
      </c>
      <c r="P25" s="5" t="s">
        <v>8</v>
      </c>
      <c r="Q25" s="5" t="s">
        <v>120</v>
      </c>
      <c r="R25" s="37"/>
      <c r="S25" s="37"/>
      <c r="T25" s="37"/>
      <c r="U25" s="5" t="s">
        <v>17</v>
      </c>
      <c r="V25" s="37"/>
      <c r="W25" s="37"/>
    </row>
    <row r="26" spans="1:23">
      <c r="A26" s="15">
        <f>TIME(10,33,0)</f>
        <v>0.43958333333333338</v>
      </c>
      <c r="B26" s="38" t="s">
        <v>126</v>
      </c>
      <c r="C26" s="38" t="s">
        <v>5</v>
      </c>
      <c r="D26" s="6" t="s">
        <v>71</v>
      </c>
      <c r="E26" s="6" t="s">
        <v>120</v>
      </c>
      <c r="F26" s="37"/>
      <c r="G26" s="37"/>
      <c r="H26" s="37"/>
      <c r="I26" s="38" t="s">
        <v>17</v>
      </c>
      <c r="J26" s="38"/>
      <c r="K26" s="37"/>
      <c r="L26" s="36"/>
      <c r="M26" s="15">
        <f>TIME(2,59,0)</f>
        <v>0.12430555555555556</v>
      </c>
      <c r="N26" s="38" t="s">
        <v>144</v>
      </c>
      <c r="O26" s="5" t="s">
        <v>5</v>
      </c>
      <c r="P26" s="5" t="s">
        <v>12</v>
      </c>
      <c r="Q26" s="5" t="s">
        <v>120</v>
      </c>
      <c r="R26" s="37"/>
      <c r="S26" s="37"/>
      <c r="T26" s="37"/>
      <c r="U26" s="5" t="s">
        <v>17</v>
      </c>
      <c r="V26" s="37"/>
      <c r="W26" s="37"/>
    </row>
    <row r="27" spans="1:23">
      <c r="A27" s="15">
        <f>TIME(10,36,0)</f>
        <v>0.44166666666666665</v>
      </c>
      <c r="B27" s="39" t="s">
        <v>127</v>
      </c>
      <c r="C27" s="38" t="s">
        <v>30</v>
      </c>
      <c r="D27" s="6" t="s">
        <v>71</v>
      </c>
      <c r="E27" s="6" t="s">
        <v>120</v>
      </c>
      <c r="F27" s="37"/>
      <c r="G27" s="37"/>
      <c r="H27" s="37"/>
      <c r="I27" s="38" t="s">
        <v>17</v>
      </c>
      <c r="J27" s="38"/>
      <c r="K27" s="37"/>
      <c r="L27" s="36"/>
      <c r="M27" s="15">
        <f>TIME(3,2,0)</f>
        <v>0.12638888888888888</v>
      </c>
      <c r="N27" s="38" t="s">
        <v>143</v>
      </c>
      <c r="O27" s="5" t="s">
        <v>5</v>
      </c>
      <c r="P27" s="5" t="s">
        <v>12</v>
      </c>
      <c r="Q27" s="5" t="s">
        <v>120</v>
      </c>
      <c r="R27" s="37"/>
      <c r="S27" s="37"/>
      <c r="T27" s="37"/>
      <c r="U27" s="5" t="s">
        <v>17</v>
      </c>
      <c r="V27" s="37"/>
      <c r="W27" s="37"/>
    </row>
    <row r="28" spans="1:23">
      <c r="A28" s="15">
        <f>TIME(10,39,0)</f>
        <v>0.44375000000000003</v>
      </c>
      <c r="B28" s="38" t="s">
        <v>131</v>
      </c>
      <c r="C28" s="38" t="s">
        <v>5</v>
      </c>
      <c r="D28" s="6" t="s">
        <v>71</v>
      </c>
      <c r="E28" s="6" t="s">
        <v>120</v>
      </c>
      <c r="F28" s="37"/>
      <c r="G28" s="37"/>
      <c r="H28" s="37"/>
      <c r="I28" s="38" t="s">
        <v>17</v>
      </c>
      <c r="J28" s="37"/>
      <c r="K28" s="37"/>
      <c r="L28" s="36"/>
      <c r="M28" s="15" t="s">
        <v>92</v>
      </c>
      <c r="N28" s="30" t="s">
        <v>160</v>
      </c>
      <c r="O28" s="37"/>
      <c r="P28" s="37"/>
      <c r="Q28" s="37"/>
      <c r="R28" s="37"/>
      <c r="S28" s="37"/>
      <c r="T28" s="37"/>
      <c r="U28" s="37"/>
      <c r="V28" s="37"/>
      <c r="W28" s="37"/>
    </row>
    <row r="29" spans="1:23">
      <c r="A29" s="15" t="s">
        <v>92</v>
      </c>
      <c r="B29" s="57" t="s">
        <v>157</v>
      </c>
      <c r="C29" s="38"/>
      <c r="D29" s="6"/>
      <c r="E29" s="6"/>
      <c r="F29" s="37"/>
      <c r="G29" s="37"/>
      <c r="H29" s="37"/>
      <c r="I29" s="37"/>
      <c r="J29" s="38"/>
      <c r="K29" s="37"/>
      <c r="L29" s="36"/>
      <c r="M29" s="42">
        <f>TIME(3,12,0)</f>
        <v>0.13333333333333333</v>
      </c>
      <c r="N29" s="38" t="s">
        <v>137</v>
      </c>
      <c r="O29" s="5" t="s">
        <v>31</v>
      </c>
      <c r="P29" s="5" t="s">
        <v>8</v>
      </c>
      <c r="Q29" s="5" t="s">
        <v>120</v>
      </c>
      <c r="R29" s="37"/>
      <c r="S29" s="37"/>
      <c r="T29" s="37"/>
      <c r="U29" s="37"/>
      <c r="V29" s="38" t="s">
        <v>27</v>
      </c>
      <c r="W29" s="37"/>
    </row>
    <row r="30" spans="1:23">
      <c r="A30" s="15">
        <f>TIME(10,50,0)</f>
        <v>0.4513888888888889</v>
      </c>
      <c r="B30" s="47" t="s">
        <v>132</v>
      </c>
      <c r="C30" s="41" t="s">
        <v>30</v>
      </c>
      <c r="D30" s="6" t="s">
        <v>65</v>
      </c>
      <c r="E30" s="6" t="s">
        <v>120</v>
      </c>
      <c r="F30" s="37"/>
      <c r="G30" s="38" t="s">
        <v>16</v>
      </c>
      <c r="H30" s="37"/>
      <c r="I30" s="37"/>
      <c r="J30" s="38"/>
      <c r="K30" s="37"/>
      <c r="L30" s="36"/>
      <c r="M30" s="15">
        <f>TIME(3,15,0)</f>
        <v>0.13541666666666666</v>
      </c>
      <c r="N30" s="38" t="s">
        <v>135</v>
      </c>
      <c r="O30" s="38" t="s">
        <v>5</v>
      </c>
      <c r="P30" s="5" t="s">
        <v>8</v>
      </c>
      <c r="Q30" s="5" t="s">
        <v>120</v>
      </c>
      <c r="R30" s="37"/>
      <c r="S30" s="37"/>
      <c r="T30" s="37"/>
      <c r="U30" s="37"/>
      <c r="V30" s="38" t="s">
        <v>27</v>
      </c>
      <c r="W30" s="37"/>
    </row>
    <row r="31" spans="1:23">
      <c r="A31" s="15">
        <f>TIME(10,53,0)</f>
        <v>0.45347222222222222</v>
      </c>
      <c r="B31" s="38" t="s">
        <v>128</v>
      </c>
      <c r="C31" s="42" t="s">
        <v>5</v>
      </c>
      <c r="D31" s="6" t="s">
        <v>71</v>
      </c>
      <c r="E31" s="6" t="s">
        <v>120</v>
      </c>
      <c r="F31" s="37"/>
      <c r="G31" s="37"/>
      <c r="H31" s="37"/>
      <c r="I31" s="38"/>
      <c r="J31" s="38" t="s">
        <v>27</v>
      </c>
      <c r="K31" s="37"/>
      <c r="L31" s="36"/>
      <c r="M31" s="15">
        <f>TIME(3,18,0)</f>
        <v>0.13749999999999998</v>
      </c>
      <c r="N31" s="55" t="s">
        <v>136</v>
      </c>
      <c r="O31" s="5" t="s">
        <v>29</v>
      </c>
      <c r="P31" s="5" t="s">
        <v>8</v>
      </c>
      <c r="Q31" s="5" t="s">
        <v>120</v>
      </c>
      <c r="R31" s="37"/>
      <c r="S31" s="37"/>
      <c r="T31" s="37"/>
      <c r="U31" s="37"/>
      <c r="V31" s="38" t="s">
        <v>27</v>
      </c>
      <c r="W31" s="37"/>
    </row>
    <row r="32" spans="1:23">
      <c r="A32" s="15">
        <f>TIME(10,56,0)</f>
        <v>0.45555555555555555</v>
      </c>
      <c r="B32" s="39" t="s">
        <v>130</v>
      </c>
      <c r="C32" s="41" t="s">
        <v>30</v>
      </c>
      <c r="D32" s="6" t="s">
        <v>65</v>
      </c>
      <c r="E32" s="6" t="s">
        <v>120</v>
      </c>
      <c r="F32" s="37"/>
      <c r="G32" s="38" t="s">
        <v>16</v>
      </c>
      <c r="H32" s="37"/>
      <c r="I32" s="37"/>
      <c r="J32" s="38"/>
      <c r="K32" s="37"/>
      <c r="L32" s="36"/>
      <c r="M32" s="15">
        <f>TIME(3,21,0)</f>
        <v>0.13958333333333334</v>
      </c>
      <c r="N32" s="38" t="s">
        <v>138</v>
      </c>
      <c r="O32" s="5" t="s">
        <v>31</v>
      </c>
      <c r="P32" s="5" t="s">
        <v>8</v>
      </c>
      <c r="Q32" s="5" t="s">
        <v>120</v>
      </c>
      <c r="R32" s="37"/>
      <c r="S32" s="37"/>
      <c r="T32" s="37"/>
      <c r="U32" s="37"/>
      <c r="V32" s="38" t="s">
        <v>27</v>
      </c>
      <c r="W32" s="37"/>
    </row>
    <row r="33" spans="1:23">
      <c r="A33" s="15">
        <f>TIME(10,59,0)</f>
        <v>0.45763888888888887</v>
      </c>
      <c r="B33" s="38" t="s">
        <v>121</v>
      </c>
      <c r="C33" s="38" t="s">
        <v>122</v>
      </c>
      <c r="D33" s="44" t="s">
        <v>71</v>
      </c>
      <c r="E33" s="6" t="s">
        <v>120</v>
      </c>
      <c r="F33" s="37"/>
      <c r="G33" s="37"/>
      <c r="H33" s="38"/>
      <c r="I33" s="37"/>
      <c r="J33" s="38" t="s">
        <v>27</v>
      </c>
      <c r="K33" s="37"/>
      <c r="L33" s="36"/>
      <c r="M33" s="15">
        <f>TIME(3,24,0)</f>
        <v>0.14166666666666666</v>
      </c>
      <c r="N33" s="38" t="s">
        <v>139</v>
      </c>
      <c r="O33" s="5" t="s">
        <v>5</v>
      </c>
      <c r="P33" s="5" t="s">
        <v>8</v>
      </c>
      <c r="Q33" s="5" t="s">
        <v>120</v>
      </c>
      <c r="R33" s="37"/>
      <c r="S33" s="37"/>
      <c r="T33" s="37"/>
      <c r="U33" s="37"/>
      <c r="V33" s="38" t="s">
        <v>27</v>
      </c>
      <c r="W33" s="37"/>
    </row>
    <row r="34" spans="1:23">
      <c r="A34" s="15">
        <f>TIME(11,2,0)</f>
        <v>0.4597222222222222</v>
      </c>
      <c r="B34" s="38" t="s">
        <v>129</v>
      </c>
      <c r="C34" s="38" t="s">
        <v>5</v>
      </c>
      <c r="D34" s="44" t="s">
        <v>71</v>
      </c>
      <c r="E34" s="6" t="s">
        <v>120</v>
      </c>
      <c r="F34" s="37"/>
      <c r="G34" s="37"/>
      <c r="H34" s="38"/>
      <c r="I34" s="37"/>
      <c r="J34" s="38" t="s">
        <v>27</v>
      </c>
      <c r="K34" s="37"/>
      <c r="L34" s="36"/>
      <c r="M34" s="15">
        <f>TIME(3,27,0)</f>
        <v>0.14375000000000002</v>
      </c>
      <c r="N34" s="37" t="s">
        <v>142</v>
      </c>
      <c r="O34" s="5" t="s">
        <v>31</v>
      </c>
      <c r="P34" s="5" t="s">
        <v>8</v>
      </c>
      <c r="Q34" s="5" t="s">
        <v>120</v>
      </c>
      <c r="R34" s="37"/>
      <c r="S34" s="37"/>
      <c r="T34" s="37"/>
      <c r="U34" s="37"/>
      <c r="V34" s="38" t="s">
        <v>27</v>
      </c>
      <c r="W34" s="37"/>
    </row>
    <row r="35" spans="1:23">
      <c r="A35" s="15">
        <f>TIME(11,5,0)</f>
        <v>0.46180555555555558</v>
      </c>
      <c r="B35" s="38" t="s">
        <v>123</v>
      </c>
      <c r="C35" s="38" t="s">
        <v>31</v>
      </c>
      <c r="D35" s="6" t="s">
        <v>71</v>
      </c>
      <c r="E35" s="6" t="s">
        <v>120</v>
      </c>
      <c r="F35" s="37"/>
      <c r="G35" s="37"/>
      <c r="H35" s="38"/>
      <c r="I35" s="37"/>
      <c r="J35" s="38" t="s">
        <v>27</v>
      </c>
      <c r="K35" s="37"/>
      <c r="L35" s="36"/>
      <c r="M35" s="15">
        <f>TIME(3,30,0)</f>
        <v>0.14583333333333334</v>
      </c>
      <c r="N35" s="55" t="s">
        <v>140</v>
      </c>
      <c r="O35" s="5" t="s">
        <v>29</v>
      </c>
      <c r="P35" s="44" t="s">
        <v>8</v>
      </c>
      <c r="Q35" s="5" t="s">
        <v>120</v>
      </c>
      <c r="R35" s="37"/>
      <c r="S35" s="37"/>
      <c r="T35" s="37"/>
      <c r="U35" s="37"/>
      <c r="V35" s="38" t="s">
        <v>27</v>
      </c>
      <c r="W35" s="37"/>
    </row>
    <row r="36" spans="1:23">
      <c r="A36" s="15">
        <f>TIME(11,8,0)</f>
        <v>0.46388888888888885</v>
      </c>
      <c r="B36" s="38" t="s">
        <v>124</v>
      </c>
      <c r="C36" s="38" t="s">
        <v>5</v>
      </c>
      <c r="D36" s="6" t="s">
        <v>71</v>
      </c>
      <c r="E36" s="6" t="s">
        <v>120</v>
      </c>
      <c r="F36" s="37"/>
      <c r="G36" s="37"/>
      <c r="H36" s="38"/>
      <c r="I36" s="37"/>
      <c r="J36" s="38" t="s">
        <v>27</v>
      </c>
      <c r="K36" s="37"/>
      <c r="L36" s="36"/>
      <c r="M36" s="15">
        <f>TIME(3,33,0)</f>
        <v>0.14791666666666667</v>
      </c>
      <c r="N36" s="38" t="s">
        <v>141</v>
      </c>
      <c r="O36" s="5" t="s">
        <v>31</v>
      </c>
      <c r="P36" s="5" t="s">
        <v>8</v>
      </c>
      <c r="Q36" s="5" t="s">
        <v>120</v>
      </c>
      <c r="R36" s="37"/>
      <c r="S36" s="37"/>
      <c r="T36" s="37"/>
      <c r="U36" s="37"/>
      <c r="V36" s="38" t="s">
        <v>27</v>
      </c>
      <c r="W36" s="37"/>
    </row>
    <row r="37" spans="1:23">
      <c r="A37" s="42">
        <f>TIME(11,11,0)</f>
        <v>0.46597222222222223</v>
      </c>
      <c r="B37" s="38" t="s">
        <v>125</v>
      </c>
      <c r="C37" s="38" t="s">
        <v>31</v>
      </c>
      <c r="D37" s="6" t="s">
        <v>71</v>
      </c>
      <c r="E37" s="38" t="s">
        <v>120</v>
      </c>
      <c r="F37" s="37"/>
      <c r="G37" s="37"/>
      <c r="H37" s="38"/>
      <c r="I37" s="37"/>
      <c r="J37" s="38" t="s">
        <v>27</v>
      </c>
      <c r="K37" s="37"/>
      <c r="L37" s="36"/>
      <c r="M37" s="34">
        <f>TIME(3,36,0)</f>
        <v>0.15</v>
      </c>
      <c r="N37" s="38" t="s">
        <v>144</v>
      </c>
      <c r="O37" s="5" t="s">
        <v>5</v>
      </c>
      <c r="P37" s="5" t="s">
        <v>12</v>
      </c>
      <c r="Q37" s="5" t="s">
        <v>120</v>
      </c>
      <c r="R37" s="37"/>
      <c r="S37" s="37"/>
      <c r="T37" s="37"/>
      <c r="U37" s="37"/>
      <c r="V37" s="38" t="s">
        <v>27</v>
      </c>
      <c r="W37" s="37"/>
    </row>
    <row r="38" spans="1:23">
      <c r="A38" s="15">
        <f>TIME(11,14,0)</f>
        <v>0.4680555555555555</v>
      </c>
      <c r="B38" s="38" t="s">
        <v>126</v>
      </c>
      <c r="C38" s="38" t="s">
        <v>5</v>
      </c>
      <c r="D38" s="6" t="s">
        <v>71</v>
      </c>
      <c r="E38" s="38" t="s">
        <v>120</v>
      </c>
      <c r="F38" s="37"/>
      <c r="G38" s="37"/>
      <c r="H38" s="38"/>
      <c r="I38" s="37"/>
      <c r="J38" s="38" t="s">
        <v>27</v>
      </c>
      <c r="K38" s="37"/>
      <c r="L38" s="36"/>
      <c r="M38" s="50">
        <f>TIME(15,39,0)</f>
        <v>0.65208333333333335</v>
      </c>
      <c r="N38" s="38" t="s">
        <v>143</v>
      </c>
      <c r="O38" s="5" t="s">
        <v>5</v>
      </c>
      <c r="P38" s="5" t="s">
        <v>12</v>
      </c>
      <c r="Q38" s="5" t="s">
        <v>120</v>
      </c>
      <c r="R38" s="37"/>
      <c r="S38" s="37"/>
      <c r="T38" s="37"/>
      <c r="U38" s="37"/>
      <c r="V38" s="38" t="s">
        <v>27</v>
      </c>
      <c r="W38" s="37"/>
    </row>
    <row r="39" spans="1:23">
      <c r="A39" s="15">
        <f>TIME(11,17,0)</f>
        <v>0.47013888888888888</v>
      </c>
      <c r="B39" s="39" t="s">
        <v>127</v>
      </c>
      <c r="C39" s="38" t="s">
        <v>30</v>
      </c>
      <c r="D39" s="6" t="s">
        <v>71</v>
      </c>
      <c r="E39" s="38" t="s">
        <v>120</v>
      </c>
      <c r="F39" s="37"/>
      <c r="G39" s="37"/>
      <c r="H39" s="38"/>
      <c r="I39" s="37"/>
      <c r="J39" s="38" t="s">
        <v>27</v>
      </c>
      <c r="K39" s="37"/>
      <c r="L39" s="36"/>
      <c r="M39" s="50" t="s">
        <v>92</v>
      </c>
      <c r="N39" s="30" t="s">
        <v>161</v>
      </c>
      <c r="O39" s="37"/>
      <c r="P39" s="37"/>
      <c r="Q39" s="37"/>
      <c r="R39" s="37"/>
      <c r="S39" s="37"/>
      <c r="T39" s="37"/>
      <c r="U39" s="37"/>
      <c r="V39" s="37"/>
      <c r="W39" s="37"/>
    </row>
    <row r="40" spans="1:23">
      <c r="A40" s="15">
        <f>TIME(11,20,0)</f>
        <v>0.47222222222222227</v>
      </c>
      <c r="B40" s="38" t="s">
        <v>131</v>
      </c>
      <c r="C40" s="38" t="s">
        <v>5</v>
      </c>
      <c r="D40" s="6" t="s">
        <v>71</v>
      </c>
      <c r="E40" s="38" t="s">
        <v>120</v>
      </c>
      <c r="F40" s="37"/>
      <c r="G40" s="37"/>
      <c r="H40" s="38"/>
      <c r="I40" s="37"/>
      <c r="J40" s="38" t="s">
        <v>27</v>
      </c>
      <c r="K40" s="37"/>
      <c r="L40" s="36"/>
      <c r="M40" s="42">
        <f>TIME(3,50,0)</f>
        <v>0.15972222222222224</v>
      </c>
      <c r="N40" s="38" t="s">
        <v>137</v>
      </c>
      <c r="O40" s="5" t="s">
        <v>31</v>
      </c>
      <c r="P40" s="5" t="s">
        <v>8</v>
      </c>
      <c r="Q40" s="5" t="s">
        <v>120</v>
      </c>
      <c r="R40" s="37"/>
      <c r="S40" s="37"/>
      <c r="T40" s="37"/>
      <c r="U40" s="37"/>
      <c r="V40" s="38"/>
      <c r="W40" s="37" t="s">
        <v>119</v>
      </c>
    </row>
    <row r="41" spans="1:23">
      <c r="A41" s="42">
        <f>TIME(12,40,0)</f>
        <v>0.52777777777777779</v>
      </c>
      <c r="B41" s="87" t="s">
        <v>77</v>
      </c>
      <c r="C41" s="88"/>
      <c r="D41" s="88"/>
      <c r="E41" s="88"/>
      <c r="F41" s="88"/>
      <c r="G41" s="88"/>
      <c r="H41" s="88"/>
      <c r="I41" s="88"/>
      <c r="J41" s="88"/>
      <c r="K41" s="89"/>
      <c r="L41" s="36"/>
      <c r="M41" s="15">
        <f>TIME(3,53,0)</f>
        <v>0.16180555555555556</v>
      </c>
      <c r="N41" s="38" t="s">
        <v>135</v>
      </c>
      <c r="O41" s="38" t="s">
        <v>5</v>
      </c>
      <c r="P41" s="5" t="s">
        <v>8</v>
      </c>
      <c r="Q41" s="5" t="s">
        <v>120</v>
      </c>
      <c r="R41" s="37"/>
      <c r="S41" s="37"/>
      <c r="T41" s="37"/>
      <c r="U41" s="37"/>
      <c r="V41" s="38"/>
      <c r="W41" s="37" t="s">
        <v>119</v>
      </c>
    </row>
    <row r="42" spans="1:2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5">
        <f>TIME(3,56,0)</f>
        <v>0.16388888888888889</v>
      </c>
      <c r="N42" s="55" t="s">
        <v>136</v>
      </c>
      <c r="O42" s="5" t="s">
        <v>29</v>
      </c>
      <c r="P42" s="5" t="s">
        <v>8</v>
      </c>
      <c r="Q42" s="5" t="s">
        <v>120</v>
      </c>
      <c r="R42" s="37"/>
      <c r="S42" s="37"/>
      <c r="T42" s="37"/>
      <c r="U42" s="37"/>
      <c r="V42" s="38"/>
      <c r="W42" s="37" t="s">
        <v>119</v>
      </c>
    </row>
    <row r="43" spans="1:2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15">
        <f>TIME(3,59,0)</f>
        <v>0.16597222222222222</v>
      </c>
      <c r="N43" s="38" t="s">
        <v>138</v>
      </c>
      <c r="O43" s="5" t="s">
        <v>31</v>
      </c>
      <c r="P43" s="5" t="s">
        <v>8</v>
      </c>
      <c r="Q43" s="5" t="s">
        <v>120</v>
      </c>
      <c r="R43" s="37"/>
      <c r="S43" s="37"/>
      <c r="T43" s="37"/>
      <c r="U43" s="37"/>
      <c r="V43" s="38"/>
      <c r="W43" s="37" t="s">
        <v>119</v>
      </c>
    </row>
    <row r="44" spans="1:2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5">
        <f>TIME(3,42,0)</f>
        <v>0.15416666666666667</v>
      </c>
      <c r="N44" s="38" t="s">
        <v>139</v>
      </c>
      <c r="O44" s="5" t="s">
        <v>5</v>
      </c>
      <c r="P44" s="5" t="s">
        <v>8</v>
      </c>
      <c r="Q44" s="5" t="s">
        <v>120</v>
      </c>
      <c r="R44" s="37"/>
      <c r="S44" s="37"/>
      <c r="T44" s="37"/>
      <c r="U44" s="37"/>
      <c r="V44" s="38"/>
      <c r="W44" s="37" t="s">
        <v>119</v>
      </c>
    </row>
    <row r="45" spans="1:2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5">
        <f>TIME(3,45,0)</f>
        <v>0.15625</v>
      </c>
      <c r="N45" s="37" t="s">
        <v>142</v>
      </c>
      <c r="O45" s="5" t="s">
        <v>31</v>
      </c>
      <c r="P45" s="5" t="s">
        <v>8</v>
      </c>
      <c r="Q45" s="5" t="s">
        <v>120</v>
      </c>
      <c r="R45" s="37"/>
      <c r="S45" s="37"/>
      <c r="T45" s="37"/>
      <c r="U45" s="37"/>
      <c r="V45" s="38"/>
      <c r="W45" s="37" t="s">
        <v>119</v>
      </c>
    </row>
    <row r="46" spans="1:2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15">
        <f>TIME(3,48,0)</f>
        <v>0.15833333333333333</v>
      </c>
      <c r="N46" s="55" t="s">
        <v>140</v>
      </c>
      <c r="O46" s="5" t="s">
        <v>29</v>
      </c>
      <c r="P46" s="44" t="s">
        <v>8</v>
      </c>
      <c r="Q46" s="5" t="s">
        <v>120</v>
      </c>
      <c r="R46" s="37"/>
      <c r="S46" s="37"/>
      <c r="T46" s="37"/>
      <c r="U46" s="37"/>
      <c r="V46" s="38"/>
      <c r="W46" s="37" t="s">
        <v>119</v>
      </c>
    </row>
    <row r="47" spans="1:2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15">
        <f>TIME(3,51,0)</f>
        <v>0.16041666666666668</v>
      </c>
      <c r="N47" s="38" t="s">
        <v>141</v>
      </c>
      <c r="O47" s="5" t="s">
        <v>31</v>
      </c>
      <c r="P47" s="5" t="s">
        <v>8</v>
      </c>
      <c r="Q47" s="5" t="s">
        <v>120</v>
      </c>
      <c r="R47" s="37"/>
      <c r="S47" s="37"/>
      <c r="T47" s="37"/>
      <c r="U47" s="37"/>
      <c r="V47" s="38"/>
      <c r="W47" s="37" t="s">
        <v>119</v>
      </c>
    </row>
    <row r="48" spans="1:2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4">
        <f>TIME(3,54,0)</f>
        <v>0.16250000000000001</v>
      </c>
      <c r="N48" s="38" t="s">
        <v>144</v>
      </c>
      <c r="O48" s="5" t="s">
        <v>5</v>
      </c>
      <c r="P48" s="5" t="s">
        <v>12</v>
      </c>
      <c r="Q48" s="5" t="s">
        <v>120</v>
      </c>
      <c r="R48" s="37"/>
      <c r="S48" s="37"/>
      <c r="T48" s="37"/>
      <c r="U48" s="37"/>
      <c r="V48" s="38"/>
      <c r="W48" s="37" t="s">
        <v>119</v>
      </c>
    </row>
    <row r="49" spans="1:2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50">
        <f>TIME(15,57,0)</f>
        <v>0.6645833333333333</v>
      </c>
      <c r="N49" s="38" t="s">
        <v>143</v>
      </c>
      <c r="O49" s="5" t="s">
        <v>5</v>
      </c>
      <c r="P49" s="5" t="s">
        <v>12</v>
      </c>
      <c r="Q49" s="5" t="s">
        <v>120</v>
      </c>
      <c r="R49" s="37"/>
      <c r="S49" s="37"/>
      <c r="T49" s="37"/>
      <c r="U49" s="37"/>
      <c r="V49" s="38"/>
      <c r="W49" s="37" t="s">
        <v>119</v>
      </c>
    </row>
    <row r="50" spans="1:2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42">
        <f>TIME(4,40,0)</f>
        <v>0.19444444444444445</v>
      </c>
      <c r="N50" s="87" t="s">
        <v>77</v>
      </c>
      <c r="O50" s="88"/>
      <c r="P50" s="88"/>
      <c r="Q50" s="88"/>
      <c r="R50" s="88"/>
      <c r="S50" s="88"/>
      <c r="T50" s="88"/>
      <c r="U50" s="88"/>
      <c r="V50" s="88"/>
      <c r="W50" s="89"/>
    </row>
    <row r="51" spans="1:2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2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2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2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2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23">
      <c r="L56" s="36"/>
    </row>
    <row r="57" spans="1:23">
      <c r="L57" s="36"/>
    </row>
    <row r="58" spans="1:23">
      <c r="L58" s="36"/>
    </row>
  </sheetData>
  <mergeCells count="4">
    <mergeCell ref="A1:H2"/>
    <mergeCell ref="N2:U3"/>
    <mergeCell ref="B41:K41"/>
    <mergeCell ref="N50:W5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04442744C89499BC3E80DCB5DD6B2" ma:contentTypeVersion="6" ma:contentTypeDescription="Create a new document." ma:contentTypeScope="" ma:versionID="0ffdb3a0a4130c02e82f5aeb7afe9296">
  <xsd:schema xmlns:xsd="http://www.w3.org/2001/XMLSchema" xmlns:xs="http://www.w3.org/2001/XMLSchema" xmlns:p="http://schemas.microsoft.com/office/2006/metadata/properties" xmlns:ns2="41f99e51-c17c-4c47-b772-42631563ac55" targetNamespace="http://schemas.microsoft.com/office/2006/metadata/properties" ma:root="true" ma:fieldsID="24112a9525619436d436ee325dfd534e" ns2:_="">
    <xsd:import namespace="41f99e51-c17c-4c47-b772-42631563a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99e51-c17c-4c47-b772-42631563a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5CD83A-745B-463E-9F42-E1D1D5A8A87D}"/>
</file>

<file path=customXml/itemProps2.xml><?xml version="1.0" encoding="utf-8"?>
<ds:datastoreItem xmlns:ds="http://schemas.openxmlformats.org/officeDocument/2006/customXml" ds:itemID="{290FEB5E-15DE-4E48-BC0F-D5A100739674}"/>
</file>

<file path=customXml/itemProps3.xml><?xml version="1.0" encoding="utf-8"?>
<ds:datastoreItem xmlns:ds="http://schemas.openxmlformats.org/officeDocument/2006/customXml" ds:itemID="{1DF7B75F-854F-4F76-B49D-34C5CCE19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Saturday</vt:lpstr>
      <vt:lpstr>Sunday</vt:lpstr>
      <vt:lpstr>Saturday!Print_Area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</dc:creator>
  <cp:lastModifiedBy>Sarah Lowe</cp:lastModifiedBy>
  <cp:lastPrinted>2016-12-01T13:57:54Z</cp:lastPrinted>
  <dcterms:created xsi:type="dcterms:W3CDTF">2015-01-07T13:35:11Z</dcterms:created>
  <dcterms:modified xsi:type="dcterms:W3CDTF">2018-04-11T07:58:43Z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0x01010061604442744C89499BC3E80DCB5DD6B2</vt:lpwstr>
  </property>
</Properties>
</file>